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<sst xmlns="http://schemas.openxmlformats.org/spreadsheetml/2006/main" count="857" uniqueCount="522">
  <si>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</si>
  <si>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</si>
  <si>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</si>
  <si>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</si>
  <si>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</si>
  <si>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</si>
  <si>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</si>
  <si>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</si>
  <si>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</si>
  <si>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</si>
  <si>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</si>
  <si>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</si>
  <si>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</si>
  <si>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</si>
  <si>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</si>
  <si>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</si>
  <si>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</si>
  <si>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</si>
  <si>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</si>
  <si>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</si>
  <si>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</si>
  <si>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</si>
  <si>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</si>
  <si>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</si>
  <si>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</si>
  <si>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</si>
  <si>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</si>
  <si>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</si>
  <si>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</si>
  <si>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</si>
  <si>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</si>
  <si>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</si>
  <si>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</si>
  <si>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</si>
  <si>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</si>
  <si>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</si>
  <si>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</si>
  <si>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</si>
  <si>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</si>
  <si>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</si>
  <si>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</si>
  <si>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</si>
  <si>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</si>
  <si>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</si>
  <si>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</si>
  <si>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</si>
  <si>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</si>
  <si>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</si>
  <si>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</si>
  <si>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</si>
  <si>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</si>
  <si>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</si>
  <si>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</si>
  <si>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</si>
  <si>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</si>
  <si>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</si>
  <si>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</si>
  <si>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</si>
  <si>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</si>
  <si>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</si>
  <si>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</si>
  <si>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</si>
  <si>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</si>
  <si>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</si>
  <si>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</si>
  <si>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</si>
  <si>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</si>
  <si>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</si>
  <si>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</si>
  <si>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</si>
  <si>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</si>
  <si>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</si>
  <si>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</si>
  <si>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</si>
  <si>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</si>
  <si>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</si>
  <si>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</si>
  <si>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</si>
  <si>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</si>
  <si>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</si>
  <si>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</si>
  <si>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</si>
  <si>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</si>
  <si>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</si>
  <si>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</si>
  <si>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</si>
  <si>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</si>
  <si>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</si>
  <si>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</si>
  <si>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</si>
  <si>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</si>
  <si>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</si>
  <si>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</si>
  <si>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</si>
  <si>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</si>
  <si>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</si>
  <si>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</si>
  <si>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</si>
  <si>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</si>
  <si>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</si>
  <si>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</si>
  <si>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</si>
  <si>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</si>
  <si>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</si>
  <si>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</si>
  <si>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</si>
  <si>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</si>
  <si>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</si>
  <si>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</si>
  <si>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</si>
  <si>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</si>
  <si>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</si>
  <si>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</si>
  <si>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</si>
  <si>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</si>
  <si>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</si>
  <si>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</si>
  <si>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</si>
  <si>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</si>
  <si>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</si>
  <si>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</si>
  <si>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</si>
  <si>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</si>
  <si>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</si>
  <si>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</si>
  <si>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</si>
  <si>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</si>
  <si>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</si>
  <si>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</si>
  <si>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</si>
  <si>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</si>
  <si>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</si>
  <si>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</si>
  <si>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</si>
  <si>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</si>
  <si>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</si>
  <si>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</si>
  <si>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</si>
  <si>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</si>
  <si>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</si>
  <si>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</si>
  <si>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</si>
  <si>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</si>
  <si>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</si>
  <si>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</si>
  <si>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</si>
  <si>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</si>
  <si>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</si>
  <si>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</si>
  <si>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</si>
  <si>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</si>
  <si>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</si>
  <si>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</si>
  <si>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</si>
  <si>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</si>
  <si>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</si>
  <si>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</si>
  <si>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</si>
  <si>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</si>
  <si>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</si>
  <si>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</si>
  <si>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</si>
  <si>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</si>
  <si>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</si>
  <si>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</si>
  <si>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</si>
  <si>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</si>
  <si>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</si>
  <si>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</si>
  <si>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</si>
  <si>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</si>
  <si>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</si>
  <si>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</si>
  <si>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</si>
  <si>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</si>
  <si>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</si>
  <si>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</si>
  <si>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</si>
  <si>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</si>
  <si>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</si>
  <si>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</si>
  <si>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</si>
  <si>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</si>
  <si>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</si>
  <si>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</si>
  <si>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</si>
  <si>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</si>
  <si>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</si>
  <si>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</si>
  <si>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</si>
  <si>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</si>
  <si>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</si>
  <si>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</si>
  <si>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</si>
  <si>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</si>
  <si>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</si>
  <si>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</si>
  <si>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</si>
  <si>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</si>
  <si>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</si>
  <si>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</si>
  <si>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</si>
  <si>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</si>
  <si>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</si>
  <si>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</si>
  <si>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</si>
  <si>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</si>
  <si>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</si>
  <si>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</si>
  <si>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</si>
  <si>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</si>
  <si>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</si>
  <si>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</si>
  <si>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</si>
  <si>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</si>
  <si>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</si>
  <si>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</si>
  <si>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</si>
  <si>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</si>
  <si>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</si>
  <si>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</si>
  <si>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</si>
  <si>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</si>
  <si>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</si>
  <si>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</si>
  <si>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</si>
  <si>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</si>
  <si>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</si>
  <si>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</si>
  <si>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</si>
  <si>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</si>
  <si>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</si>
  <si>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</si>
  <si>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</si>
  <si>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</si>
  <si>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</si>
  <si>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</si>
  <si>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</si>
  <si>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</si>
  <si>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</si>
  <si>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</si>
  <si>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</si>
  <si>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</si>
  <si>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</si>
  <si>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</si>
  <si>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</si>
  <si>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</si>
  <si>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</si>
  <si>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</si>
  <si>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</si>
  <si>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</si>
  <si>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</si>
  <si>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</si>
  <si>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</si>
  <si>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</si>
  <si>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</si>
  <si>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</si>
  <si>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</si>
  <si>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</si>
  <si>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</si>
  <si>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</si>
  <si>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</si>
  <si>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</si>
  <si>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</si>
  <si>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</si>
  <si>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</si>
  <si>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</si>
  <si>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</si>
  <si>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</si>
  <si>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</si>
  <si>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</si>
  <si>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</si>
  <si>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</si>
  <si>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</si>
  <si>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</si>
  <si>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</si>
  <si>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</si>
  <si>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</si>
  <si>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</si>
  <si>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</si>
  <si>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</si>
  <si>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</si>
  <si>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</si>
  <si>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</si>
  <si>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</si>
  <si>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</si>
  <si>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</si>
  <si>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</si>
  <si>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</si>
  <si>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</si>
  <si>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</si>
  <si>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</si>
  <si>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</si>
  <si>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</si>
  <si>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</si>
  <si>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</si>
  <si>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</si>
  <si>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</si>
  <si>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</si>
  <si>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</si>
  <si>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</si>
  <si>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</si>
  <si>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</si>
  <si>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</si>
  <si>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</si>
  <si>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</si>
  <si>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</si>
  <si>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</si>
  <si>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</si>
  <si>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</si>
  <si>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</si>
  <si>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</si>
  <si>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</si>
  <si>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</si>
  <si>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</si>
  <si>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</si>
  <si>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</si>
  <si>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</si>
  <si>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</si>
  <si>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</si>
  <si>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</si>
  <si>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</si>
  <si>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</si>
  <si>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</si>
  <si>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</si>
  <si>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</si>
  <si>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</si>
  <si>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</si>
  <si>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</si>
  <si>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</si>
  <si>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</si>
  <si>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</si>
  <si>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</si>
  <si>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</si>
  <si>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</si>
  <si>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</si>
  <si>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</si>
  <si>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</si>
  <si>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</si>
  <si>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</si>
  <si>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</si>
  <si>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</si>
  <si>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</si>
  <si>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</si>
  <si>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</si>
  <si>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</si>
  <si>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</si>
  <si>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</si>
  <si>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</si>
  <si>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</si>
  <si>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</si>
  <si>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</si>
  <si>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</si>
  <si>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</si>
  <si>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</si>
  <si>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</si>
  <si>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</si>
  <si>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</si>
  <si>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</si>
  <si>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</si>
  <si>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</si>
  <si>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</si>
  <si>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</si>
  <si>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</si>
  <si>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</si>
  <si>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</si>
  <si>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</si>
  <si>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</si>
  <si>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</si>
  <si>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</si>
  <si>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</si>
  <si>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</si>
  <si>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</si>
  <si>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</si>
  <si>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</si>
  <si>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</si>
  <si>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</si>
  <si>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</si>
  <si>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</si>
  <si>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</si>
  <si>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</si>
  <si>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</si>
  <si>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</si>
  <si>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</si>
  <si>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</si>
  <si>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</si>
  <si>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</si>
  <si>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</si>
  <si>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</si>
  <si>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</si>
  <si>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</si>
  <si>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</si>
  <si>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</si>
  <si>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</si>
  <si>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</si>
  <si>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</si>
  <si>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</si>
  <si>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</si>
  <si>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</si>
  <si>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</si>
  <si>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</si>
  <si>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</si>
  <si>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</si>
  <si>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</si>
  <si>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</si>
  <si>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С учётом клинических данных совместно с деж.кардиологом принято решение  о выполнении экстренной реваскуляризации бассейна ПНА - ДВ</t>
  </si>
  <si>
    <t>100 ml</t>
  </si>
  <si>
    <t>150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</si>
  <si>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</si>
  <si>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</si>
  <si>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</si>
  <si>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</si>
  <si>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</si>
  <si>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</si>
  <si>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</si>
  <si>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</si>
  <si>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</si>
  <si>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</si>
  <si>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</si>
  <si>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</si>
  <si>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</si>
  <si>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</si>
  <si>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</si>
  <si>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</si>
  <si>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</si>
  <si>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</si>
  <si>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</si>
  <si>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</si>
  <si>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</si>
  <si>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</si>
  <si>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</si>
  <si>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</si>
  <si>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</si>
  <si>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</si>
  <si>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</si>
  <si>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</si>
  <si>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</si>
  <si>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</si>
  <si>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</si>
  <si>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</si>
  <si>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</si>
  <si>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</si>
  <si>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</si>
  <si>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</si>
  <si>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</si>
  <si>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</si>
  <si>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</si>
  <si>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</si>
  <si>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</si>
  <si>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</si>
  <si>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</si>
  <si>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</si>
  <si>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</si>
  <si>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</si>
  <si>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</si>
  <si>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</si>
  <si>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</si>
  <si>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</si>
  <si>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</si>
  <si>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</si>
  <si>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</si>
  <si>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</si>
  <si>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</si>
  <si>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</si>
  <si>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</si>
  <si>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</si>
  <si>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</si>
  <si>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</si>
  <si>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</si>
  <si>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</si>
  <si>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</si>
  <si>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</si>
  <si>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</si>
  <si>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</si>
  <si>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</si>
  <si>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</si>
  <si>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</si>
  <si>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</si>
  <si>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</si>
  <si>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</si>
  <si>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</si>
  <si>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</si>
  <si>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</si>
  <si>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</si>
  <si>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</si>
  <si>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</si>
  <si>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</si>
  <si>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</si>
  <si>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</si>
  <si>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</si>
  <si>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</si>
  <si>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</si>
  <si>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</si>
  <si>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</si>
  <si>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</si>
  <si>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</si>
  <si>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</si>
  <si>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</si>
  <si>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</si>
  <si>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</si>
  <si>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</si>
  <si>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</si>
  <si>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</si>
  <si>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</si>
  <si>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</si>
  <si>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</si>
  <si>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</si>
  <si>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</si>
  <si>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</si>
  <si>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</si>
  <si>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</si>
  <si>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</si>
  <si>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18:59</t>
  </si>
  <si>
    <t>Соляник А.Г.</t>
  </si>
  <si>
    <t xml:space="preserve">Сбалансированный </t>
  </si>
  <si>
    <t>Проходим, стеноз дист/3 40%.</t>
  </si>
  <si>
    <r>
      <t xml:space="preserve">стеноз устья 70%. Тромботическая окклюзия на уровне проксимального сегмента, TTG3, стеноз среднего сегмента 70%, стенозы дистального сегмента 50%.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устья 70%. . Антеградный кровоток  по ПНА и ДВ TIMI 0. Rentrop 0.</t>
    </r>
  </si>
  <si>
    <t xml:space="preserve">на границе проксимального и среднего сегмента стеноз 70%, стенозы дистального сегмента 30%. Стеноз устья ВТК 90% . Антеградный кровоток TIMI  III.   </t>
  </si>
  <si>
    <t xml:space="preserve">стеноз проксимального сегмента 80%, неровности контуров среднего сегмента, стенозы дистального сегмента 60%.  Антеградный кровоток TIMI III. </t>
  </si>
  <si>
    <t>Устье ствола ЛКА катетеризировано проводниковым катетером Launcher EBU 4,0 6Fr. Коронарный проводник Fielder заведен в дистальный сегмент ПНА. Аспирационным катером Hunter 6F выполнена реканализация артерии, аспирированы фрагменты тромботических масс. БК Колибри 2.0-15 выполнена предилатация значимых стенозов среднего и проксимального сегментов. Интраоперационное ведение эптифибатида 1 фл.  В зону среднего сегмента ПНА  имплантирован  DES Resolute Integrity 2,75-22, давлением 14 атм. В зону проксимального сегмента ПНА без покрытия устья ПНА имплантирован  DES Resolute Integrity 3,5-26, давлением 14 атм. Дистальный стент и зона оверлаппинга постдилатирована БК от системы доставки стента 3.5-26, давлением 8 и 12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</si>
  <si>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 xml:space="preserve">И/О заведующего отделения: А.В. Воронков </t>
  </si>
  <si>
    <t>И/О старшей мед.сетры: А.М. Казанцева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</si>
</sst>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A32" sqref="A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0.54166666666666663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0.54861111111111105</v>
      </c>
      <c r="C10" s="55"/>
      <c r="D10" s="96" t="s">
        <v>173</v>
      </c>
      <c r="E10" s="94"/>
      <c r="F10" s="94"/>
      <c r="G10" s="24" t="s">
        <v>166</v>
      </c>
      <c r="H10" s="26"/>
    </row>
    <row r="11" spans="1:8" ht="18" thickTop="1" thickBot="1">
      <c r="A11" s="89" t="s">
        <v>192</v>
      </c>
      <c r="B11" s="90" t="s">
        <v>513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>
      <c r="A12" s="81" t="s">
        <v>8</v>
      </c>
      <c r="B12" s="82">
        <v>18701</v>
      </c>
      <c r="C12" s="12"/>
      <c r="D12" s="96" t="s">
        <v>303</v>
      </c>
      <c r="E12" s="94"/>
      <c r="F12" s="94"/>
      <c r="G12" s="24" t="s">
        <v>260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4812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512</v>
      </c>
    </row>
    <row r="16" spans="1:8" ht="15.6" customHeight="1">
      <c r="A16" s="15" t="s">
        <v>106</v>
      </c>
      <c r="B16" s="19" t="s">
        <v>494</v>
      </c>
      <c r="D16" s="36"/>
      <c r="E16" s="36"/>
      <c r="F16" s="36"/>
      <c r="G16" s="170" t="s">
        <v>410</v>
      </c>
      <c r="H16" s="168">
        <v>5821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11.059900000000001</v>
      </c>
    </row>
    <row r="18" spans="1:8" ht="14.45" customHeight="1">
      <c r="A18" s="57" t="s">
        <v>188</v>
      </c>
      <c r="B18" s="87" t="s">
        <v>514</v>
      </c>
      <c r="D18" s="28" t="s">
        <v>210</v>
      </c>
      <c r="E18" s="28"/>
      <c r="F18" s="28"/>
      <c r="G18" s="85" t="s">
        <v>189</v>
      </c>
      <c r="H18" s="86" t="s">
        <v>408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515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516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517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518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">
        <v>390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405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L23" sqref="L2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221</v>
      </c>
      <c r="D8" s="232"/>
      <c r="E8" s="232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45012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0.54861111111111105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0.59027777777777779</v>
      </c>
      <c r="C14" s="12"/>
      <c r="D14" s="96" t="s">
        <v>173</v>
      </c>
      <c r="E14" s="94"/>
      <c r="F14" s="94"/>
      <c r="G14" s="80" t="str">
        <f>КАГ!G10</f>
        <v>Стрельникова И.В.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4.1666666666666741E-2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Соляник А.Г.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18701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4812</v>
      </c>
      <c r="C19" s="69"/>
      <c r="D19" s="69"/>
      <c r="E19" s="69"/>
      <c r="F19" s="69"/>
      <c r="G19" s="169" t="s">
        <v>403</v>
      </c>
      <c r="H19" s="184" t="str">
        <f>КАГ!H15</f>
        <v>18:59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410</v>
      </c>
      <c r="H20" s="185">
        <f>КАГ!H16</f>
        <v>5821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392</v>
      </c>
      <c r="H21" s="172">
        <f>КАГ!H17</f>
        <v>11.059900000000001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0.55166666666666664</v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519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406</v>
      </c>
      <c r="C40" s="121"/>
      <c r="D40" s="237" t="s">
        <v>404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407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6" zoomScaleNormal="90" zoomScaleSheetLayoutView="100" zoomScalePageLayoutView="80" workbookViewId="0">
      <selection activeCell="B39" sqref="B3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Соляник А.Г.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18701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72</v>
      </c>
    </row>
    <row r="7" spans="1:4">
      <c r="A7" s="38"/>
      <c r="C7" s="102" t="s">
        <v>12</v>
      </c>
      <c r="D7" s="104">
        <f>КАГ!$B$14</f>
        <v>4812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45012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8" t="s">
        <v>378</v>
      </c>
      <c r="C15" s="137" t="s">
        <v>415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8" t="s">
        <v>315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458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477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58" t="s">
        <v>310</v>
      </c>
      <c r="C19" s="186"/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520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Z19" sqref="Z19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494</v>
      </c>
      <c r="G3" s="3" t="s">
        <v>495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409</v>
      </c>
      <c r="F5" t="s">
        <v>131</v>
      </c>
      <c r="G5" s="3" t="s">
        <v>495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494</v>
      </c>
      <c r="G13" s="3" t="s">
        <v>496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497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509</v>
      </c>
      <c r="AN1" s="2" t="s">
        <v>503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4.0</v>
      </c>
      <c r="T2" s="116" t="str">
        <f>IFERROR(INDEX(Расходка[Наименование расходного материала],MATCH(Расходка[№],Поиск_расходки[Индекс3],0)),"")</f>
        <v>Колибри</v>
      </c>
      <c r="U2" s="116" t="str">
        <f>IFERROR(INDEX(Расходка[Наименование расходного материала],MATCH(Расходка[№],Поиск_расходки[Индекс4],0)),"")</f>
        <v>Fielder</v>
      </c>
      <c r="V2" s="116" t="str">
        <f>IFERROR(INDEX(Расходка[Наименование расходного материала],MATCH(Расходка[№],Поиск_расходки[Индекс5],0)),"")</f>
        <v>DES, Resolute Integtity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505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3" s="116" t="str">
        <f>IFERROR(INDEX(Расходка[Наименование расходного материала],MATCH(Расходка[№],Поиск_расходки[Индекс4],0)),"")</f>
        <v>Fielder XT-A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498</v>
      </c>
      <c r="AO3" t="s">
        <v>506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>Fielder XT-R</v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413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511</v>
      </c>
      <c r="AO4" t="s">
        <v>508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414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507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415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510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504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417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418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1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419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2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420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421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422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501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423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424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425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426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427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428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429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1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430</v>
      </c>
    </row>
    <row r="23" spans="1:35">
      <c r="A23">
        <v>22</v>
      </c>
      <c r="B23" t="s">
        <v>3</v>
      </c>
      <c r="C23" t="s">
        <v>376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2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431</v>
      </c>
    </row>
    <row r="24" spans="1:35">
      <c r="A24">
        <v>23</v>
      </c>
      <c r="B24" t="s">
        <v>3</v>
      </c>
      <c r="C24" t="s">
        <v>377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3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432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433</v>
      </c>
    </row>
    <row r="26" spans="1:35">
      <c r="A26">
        <v>25</v>
      </c>
      <c r="B26" t="s">
        <v>3</v>
      </c>
      <c r="C26" s="1" t="s">
        <v>372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434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435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436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437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499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438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439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440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441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500</v>
      </c>
    </row>
    <row r="36" spans="1:33">
      <c r="A36">
        <v>35</v>
      </c>
      <c r="B36" t="s">
        <v>3</v>
      </c>
      <c r="C36" t="s">
        <v>380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442</v>
      </c>
    </row>
    <row r="37" spans="1:33">
      <c r="A37">
        <v>36</v>
      </c>
      <c r="B37" t="s">
        <v>3</v>
      </c>
      <c r="C37" s="1" t="s">
        <v>375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415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502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443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444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445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446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447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448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1</v>
      </c>
      <c r="J46" s="117">
        <f>IF(ISNUMBER(SEARCH('Карта учёта'!$B$18,Расходка[Наименование расходного материала])),MAX($J$1:J45)+1,0)</f>
        <v>1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449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450</v>
      </c>
    </row>
    <row r="48" spans="1:33">
      <c r="A48">
        <v>47</v>
      </c>
      <c r="B48" t="s">
        <v>6</v>
      </c>
      <c r="C48" s="165" t="s">
        <v>388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451</v>
      </c>
    </row>
    <row r="49" spans="1:33">
      <c r="A49">
        <v>48</v>
      </c>
      <c r="B49" t="s">
        <v>6</v>
      </c>
      <c r="C49" t="s">
        <v>387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452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453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454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455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456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457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1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458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459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460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461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462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463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424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464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465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466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467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468</v>
      </c>
    </row>
    <row r="67" spans="5:33">
      <c r="AF67" s="4" t="s">
        <v>6</v>
      </c>
      <c r="AG67" s="4" t="s">
        <v>469</v>
      </c>
    </row>
    <row r="68" spans="5:33">
      <c r="AF68" s="4" t="s">
        <v>6</v>
      </c>
      <c r="AG68" s="4" t="s">
        <v>470</v>
      </c>
    </row>
    <row r="69" spans="5:33">
      <c r="AF69" s="4" t="s">
        <v>6</v>
      </c>
      <c r="AG69" s="4" t="s">
        <v>471</v>
      </c>
    </row>
    <row r="70" spans="5:33">
      <c r="AF70" s="4" t="s">
        <v>6</v>
      </c>
      <c r="AG70" s="4" t="s">
        <v>472</v>
      </c>
    </row>
    <row r="71" spans="5:33">
      <c r="AF71" s="4" t="s">
        <v>6</v>
      </c>
      <c r="AG71" s="4" t="s">
        <v>427</v>
      </c>
    </row>
    <row r="72" spans="5:33">
      <c r="AF72" s="4" t="s">
        <v>6</v>
      </c>
      <c r="AG72" s="4" t="s">
        <v>473</v>
      </c>
    </row>
    <row r="73" spans="5:33">
      <c r="AF73" s="4" t="s">
        <v>6</v>
      </c>
      <c r="AG73" s="4" t="s">
        <v>428</v>
      </c>
    </row>
    <row r="74" spans="5:33">
      <c r="AF74" s="4" t="s">
        <v>6</v>
      </c>
      <c r="AG74" s="4" t="s">
        <v>474</v>
      </c>
    </row>
    <row r="75" spans="5:33">
      <c r="AF75" s="4" t="s">
        <v>6</v>
      </c>
      <c r="AG75" s="4" t="s">
        <v>475</v>
      </c>
    </row>
    <row r="76" spans="5:33">
      <c r="AF76" s="4" t="s">
        <v>6</v>
      </c>
      <c r="AG76" s="4" t="s">
        <v>476</v>
      </c>
    </row>
    <row r="77" spans="5:33">
      <c r="AF77" s="4" t="s">
        <v>6</v>
      </c>
      <c r="AG77" s="4" t="s">
        <v>477</v>
      </c>
    </row>
    <row r="78" spans="5:33">
      <c r="AF78" s="4" t="s">
        <v>6</v>
      </c>
      <c r="AG78" s="4" t="s">
        <v>478</v>
      </c>
    </row>
    <row r="79" spans="5:33">
      <c r="AF79" s="4" t="s">
        <v>6</v>
      </c>
      <c r="AG79" s="4" t="s">
        <v>479</v>
      </c>
    </row>
    <row r="80" spans="5:33">
      <c r="AF80" s="4" t="s">
        <v>6</v>
      </c>
      <c r="AG80" s="4" t="s">
        <v>480</v>
      </c>
    </row>
    <row r="81" spans="32:33">
      <c r="AF81" s="4" t="s">
        <v>6</v>
      </c>
      <c r="AG81" s="4" t="s">
        <v>481</v>
      </c>
    </row>
    <row r="82" spans="32:33">
      <c r="AF82" s="4" t="s">
        <v>6</v>
      </c>
      <c r="AG82" s="4" t="s">
        <v>482</v>
      </c>
    </row>
    <row r="83" spans="32:33">
      <c r="AF83" s="4" t="s">
        <v>6</v>
      </c>
      <c r="AG83" s="4" t="s">
        <v>483</v>
      </c>
    </row>
    <row r="84" spans="32:33">
      <c r="AF84" s="4" t="s">
        <v>6</v>
      </c>
      <c r="AG84" s="4" t="s">
        <v>434</v>
      </c>
    </row>
    <row r="85" spans="32:33">
      <c r="AF85" s="4" t="s">
        <v>6</v>
      </c>
      <c r="AG85" s="4" t="s">
        <v>435</v>
      </c>
    </row>
    <row r="86" spans="32:33">
      <c r="AF86" s="4" t="s">
        <v>6</v>
      </c>
      <c r="AG86" s="4" t="s">
        <v>484</v>
      </c>
    </row>
    <row r="87" spans="32:33">
      <c r="AF87" s="4" t="s">
        <v>6</v>
      </c>
      <c r="AG87" s="4" t="s">
        <v>485</v>
      </c>
    </row>
    <row r="88" spans="32:33">
      <c r="AF88" s="4" t="s">
        <v>6</v>
      </c>
      <c r="AG88" s="4" t="s">
        <v>486</v>
      </c>
    </row>
    <row r="89" spans="32:33">
      <c r="AF89" s="4" t="s">
        <v>6</v>
      </c>
      <c r="AG89" s="4" t="s">
        <v>487</v>
      </c>
    </row>
    <row r="90" spans="32:33">
      <c r="AF90" s="4" t="s">
        <v>6</v>
      </c>
      <c r="AG90" s="4" t="s">
        <v>488</v>
      </c>
    </row>
    <row r="91" spans="32:33">
      <c r="AF91" s="4" t="s">
        <v>6</v>
      </c>
      <c r="AG91" s="4" t="s">
        <v>489</v>
      </c>
    </row>
    <row r="92" spans="32:33">
      <c r="AF92" s="4" t="s">
        <v>6</v>
      </c>
      <c r="AG92" s="4" t="s">
        <v>490</v>
      </c>
    </row>
    <row r="93" spans="32:33">
      <c r="AF93" s="4" t="s">
        <v>6</v>
      </c>
      <c r="AG93" s="4" t="s">
        <v>491</v>
      </c>
    </row>
    <row r="94" spans="32:33">
      <c r="AF94" s="4" t="s">
        <v>6</v>
      </c>
      <c r="AG94" s="4" t="s">
        <v>438</v>
      </c>
    </row>
    <row r="95" spans="32:33">
      <c r="AF95" s="4" t="s">
        <v>6</v>
      </c>
      <c r="AG95" s="4" t="s">
        <v>439</v>
      </c>
    </row>
    <row r="96" spans="32:33">
      <c r="AF96" s="4" t="s">
        <v>6</v>
      </c>
      <c r="AG96" s="4" t="s">
        <v>492</v>
      </c>
    </row>
    <row r="97" spans="32:33">
      <c r="AF97" s="4" t="s">
        <v>6</v>
      </c>
      <c r="AG97" s="4" t="s">
        <v>493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2023-03-27T11:36:18Z</cp:lastPrinted>
  <dcterms:created xsi:type="dcterms:W3CDTF">2015-06-05T18:19:34Z</dcterms:created>
  <dcterms:modified xsi:type="dcterms:W3CDTF">2023-03-27T15:30:08Z</dcterms:modified>
</cp:coreProperties>
</file>