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105" windowWidth="20730" windowHeight="1176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F16" i="1" l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53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0" i="1" l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G61" i="1" l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M51" i="1"/>
  <c r="M52" i="1" s="1"/>
  <c r="M53" i="1" s="1"/>
  <c r="L50" i="1"/>
  <c r="G63" i="1" l="1"/>
  <c r="T2" i="1" s="1"/>
  <c r="T55" i="1"/>
  <c r="T56" i="1"/>
  <c r="T34" i="1"/>
  <c r="T50" i="1"/>
  <c r="T3" i="1"/>
  <c r="T28" i="1"/>
  <c r="T36" i="1"/>
  <c r="T58" i="1"/>
  <c r="T16" i="1"/>
  <c r="T17" i="1"/>
  <c r="T39" i="1"/>
  <c r="T31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T12" i="1" l="1"/>
  <c r="T57" i="1"/>
  <c r="T61" i="1"/>
  <c r="T5" i="1"/>
  <c r="T24" i="1"/>
  <c r="T29" i="1"/>
  <c r="T23" i="1"/>
  <c r="T11" i="1"/>
  <c r="T49" i="1"/>
  <c r="T22" i="1"/>
  <c r="T10" i="1"/>
  <c r="T26" i="1"/>
  <c r="T47" i="1"/>
  <c r="T19" i="1"/>
  <c r="T42" i="1"/>
  <c r="T33" i="1"/>
  <c r="T46" i="1"/>
  <c r="T25" i="1"/>
  <c r="T21" i="1"/>
  <c r="T13" i="1"/>
  <c r="T4" i="1"/>
  <c r="T51" i="1"/>
  <c r="T27" i="1"/>
  <c r="T53" i="1"/>
  <c r="T18" i="1"/>
  <c r="T30" i="1"/>
  <c r="T44" i="1"/>
  <c r="T6" i="1"/>
  <c r="T60" i="1"/>
  <c r="T43" i="1"/>
  <c r="T9" i="1"/>
  <c r="T45" i="1"/>
  <c r="T35" i="1"/>
  <c r="T64" i="1"/>
  <c r="M56" i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<sst xmlns="http://schemas.openxmlformats.org/spreadsheetml/2006/main" count="855" uniqueCount="521">
  <si>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</si>
  <si>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</si>
  <si>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</si>
  <si>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</si>
  <si>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</si>
  <si>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</si>
  <si>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</si>
  <si>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</si>
  <si>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</si>
  <si>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</si>
  <si>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</si>
  <si>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</si>
  <si>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</si>
  <si>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</si>
  <si>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</si>
  <si>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</si>
  <si>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</si>
  <si>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</si>
  <si>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</si>
  <si>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</si>
  <si>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</si>
  <si>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</si>
  <si>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</si>
  <si>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</si>
  <si>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</si>
  <si>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</si>
  <si>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</si>
  <si>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</si>
  <si>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</si>
  <si>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</si>
  <si>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</si>
  <si>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</si>
  <si>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</si>
  <si>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</si>
  <si>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</si>
  <si>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</si>
  <si>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</si>
  <si>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</si>
  <si>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</si>
  <si>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</si>
  <si>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</si>
  <si>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</si>
  <si>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</si>
  <si>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</si>
  <si>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</si>
  <si>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</si>
  <si>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</si>
  <si>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</si>
  <si>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</si>
  <si>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</si>
  <si>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</si>
  <si>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</si>
  <si>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</si>
  <si>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</si>
  <si>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</si>
  <si>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</si>
  <si>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</si>
  <si>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</si>
  <si>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</si>
  <si>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</si>
  <si>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</si>
  <si>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</si>
  <si>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</si>
  <si>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</si>
  <si>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</si>
  <si>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</si>
  <si>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</si>
  <si>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</si>
  <si>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</si>
  <si>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</si>
  <si>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</si>
  <si>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</si>
  <si>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</si>
  <si>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</si>
  <si>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</si>
  <si>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</si>
  <si>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</si>
  <si>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</si>
  <si>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</si>
  <si>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</si>
  <si>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</si>
  <si>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</si>
  <si>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</si>
  <si>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</si>
  <si>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</si>
  <si>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</si>
  <si>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</si>
  <si>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</si>
  <si>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</si>
  <si>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</si>
  <si>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</si>
  <si>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</si>
  <si>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</si>
  <si>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</si>
  <si>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</si>
  <si>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</si>
  <si>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</si>
  <si>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</si>
  <si>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</si>
  <si>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</si>
  <si>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</si>
  <si>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</si>
  <si>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</si>
  <si>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</si>
  <si>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</si>
  <si>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</si>
  <si>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</si>
  <si>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</si>
  <si>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</si>
  <si>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</si>
  <si>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</si>
  <si>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</si>
  <si>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</si>
  <si>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</si>
  <si>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</si>
  <si>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</si>
  <si>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</si>
  <si>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</si>
  <si>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</si>
  <si>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</si>
  <si>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</si>
  <si>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</si>
  <si>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</si>
  <si>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</si>
  <si>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</si>
  <si>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</si>
  <si>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</si>
  <si>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</si>
  <si>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</si>
  <si>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</si>
  <si>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</si>
  <si>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</si>
  <si>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</si>
  <si>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</si>
  <si>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</si>
  <si>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</si>
  <si>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</si>
  <si>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</si>
  <si>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</si>
  <si>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</si>
  <si>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</si>
  <si>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</si>
  <si>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</si>
  <si>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</si>
  <si>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</si>
  <si>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</si>
  <si>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</si>
  <si>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</si>
  <si>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</si>
  <si>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</si>
  <si>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</si>
  <si>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</si>
  <si>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</si>
  <si>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</si>
  <si>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</si>
  <si>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</si>
  <si>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</si>
  <si>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</si>
  <si>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</si>
  <si>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</si>
  <si>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</si>
  <si>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</si>
  <si>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</si>
  <si>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</si>
  <si>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</si>
  <si>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</si>
  <si>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</si>
  <si>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</si>
  <si>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</si>
  <si>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</si>
  <si>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</si>
  <si>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</si>
  <si>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</si>
  <si>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</si>
  <si>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</si>
  <si>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</si>
  <si>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</si>
  <si>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</si>
  <si>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</si>
  <si>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</si>
  <si>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</si>
  <si>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</si>
  <si>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</si>
  <si>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</si>
  <si>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</si>
  <si>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</si>
  <si>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</si>
  <si>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</si>
  <si>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</si>
  <si>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</si>
  <si>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</si>
  <si>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</si>
  <si>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</si>
  <si>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</si>
  <si>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</si>
  <si>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</si>
  <si>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</si>
  <si>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</si>
  <si>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</si>
  <si>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</si>
  <si>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</si>
  <si>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</si>
  <si>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</si>
  <si>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</si>
  <si>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</si>
  <si>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</si>
  <si>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</si>
  <si>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</si>
  <si>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</si>
  <si>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</si>
  <si>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</si>
  <si>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</si>
  <si>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</si>
  <si>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</si>
  <si>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</si>
  <si>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</si>
  <si>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</si>
  <si>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</si>
  <si>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</si>
  <si>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</si>
  <si>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</si>
  <si>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</si>
  <si>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</si>
  <si>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</si>
  <si>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</si>
  <si>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</si>
  <si>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</si>
  <si>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</si>
  <si>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</si>
  <si>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</si>
  <si>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</si>
  <si>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</si>
  <si>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</si>
  <si>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</si>
  <si>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</si>
  <si>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</si>
  <si>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</si>
  <si>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</si>
  <si>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</si>
  <si>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</si>
  <si>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</si>
  <si>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</si>
  <si>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</si>
  <si>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</si>
  <si>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</si>
  <si>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</si>
  <si>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</si>
  <si>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</si>
  <si>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</si>
  <si>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</si>
  <si>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</si>
  <si>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</si>
  <si>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</si>
  <si>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</si>
  <si>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</si>
  <si>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</si>
  <si>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</si>
  <si>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</si>
  <si>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</si>
  <si>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</si>
  <si>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</si>
  <si>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</si>
  <si>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</si>
  <si>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</si>
  <si>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</si>
  <si>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</si>
  <si>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</si>
  <si>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</si>
  <si>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</si>
  <si>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</si>
  <si>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</si>
  <si>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</si>
  <si>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</si>
  <si>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</si>
  <si>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</si>
  <si>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</si>
  <si>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</si>
  <si>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</si>
  <si>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</si>
  <si>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</si>
  <si>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</si>
  <si>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</si>
  <si>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</si>
  <si>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</si>
  <si>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</si>
  <si>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</si>
  <si>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</si>
  <si>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</si>
  <si>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</si>
  <si>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</si>
  <si>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</si>
  <si>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</si>
  <si>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</si>
  <si>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</si>
  <si>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</si>
  <si>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</si>
  <si>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</si>
  <si>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</si>
  <si>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</si>
  <si>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</si>
  <si>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</si>
  <si>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</si>
  <si>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</si>
  <si>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</si>
  <si>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</si>
  <si>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</si>
  <si>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</si>
  <si>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</si>
  <si>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</si>
  <si>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</si>
  <si>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</si>
  <si>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</si>
  <si>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</si>
  <si>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</si>
  <si>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</si>
  <si>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</si>
  <si>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</si>
  <si>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</si>
  <si>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</si>
  <si>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</si>
  <si>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</si>
  <si>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</si>
  <si>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</si>
  <si>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</si>
  <si>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</si>
  <si>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</si>
  <si>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</si>
  <si>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</si>
  <si>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</si>
  <si>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</si>
  <si>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</si>
  <si>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</si>
  <si>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</si>
  <si>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</si>
  <si>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</si>
  <si>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</si>
  <si>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</si>
  <si>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</si>
  <si>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</si>
  <si>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</si>
  <si>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</si>
  <si>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</si>
  <si>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</si>
  <si>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</si>
  <si>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</si>
  <si>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</si>
  <si>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</si>
  <si>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</si>
  <si>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</si>
  <si>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</si>
  <si>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</si>
  <si>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</si>
  <si>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</si>
  <si>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</si>
  <si>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</si>
  <si>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</si>
  <si>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</si>
  <si>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</si>
  <si>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</si>
  <si>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</si>
  <si>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</si>
  <si>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</si>
  <si>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</si>
  <si>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</si>
  <si>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</si>
  <si>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</si>
  <si>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</si>
  <si>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</si>
  <si>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</si>
  <si>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</si>
  <si>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</si>
  <si>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</si>
  <si>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</si>
  <si>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</si>
  <si>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</si>
  <si>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</si>
  <si>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</si>
  <si>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</si>
  <si>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</si>
  <si>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</si>
  <si>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</si>
  <si>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</si>
  <si>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</si>
  <si>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</si>
  <si>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</si>
  <si>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</si>
  <si>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</si>
  <si>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</si>
  <si>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</si>
  <si>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</si>
  <si>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</si>
  <si>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</si>
  <si>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</si>
  <si>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</si>
  <si>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</si>
  <si>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</si>
  <si>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</si>
  <si>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</si>
  <si>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</si>
  <si>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</si>
  <si>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</si>
  <si>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</si>
  <si>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</si>
  <si>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</si>
  <si>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лучевой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</si>
  <si>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</si>
  <si>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</si>
  <si>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</si>
  <si>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</si>
  <si>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</si>
  <si>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</si>
  <si>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</si>
  <si>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</si>
  <si>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</si>
  <si>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</si>
  <si>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</si>
  <si>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</si>
  <si>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</si>
  <si>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</si>
  <si>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</si>
  <si>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</si>
  <si>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</si>
  <si>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</si>
  <si>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</si>
  <si>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</si>
  <si>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</si>
  <si>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</si>
  <si>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</si>
  <si>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</si>
  <si>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</si>
  <si>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</si>
  <si>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</si>
  <si>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</si>
  <si>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</si>
  <si>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</si>
  <si>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</si>
  <si>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</si>
  <si>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</si>
  <si>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</si>
  <si>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</si>
  <si>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</si>
  <si>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</si>
  <si>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</si>
  <si>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</si>
  <si>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</si>
  <si>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</si>
  <si>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</si>
  <si>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</si>
  <si>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</si>
  <si>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</si>
  <si>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</si>
  <si>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</si>
  <si>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</si>
  <si>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</si>
  <si>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</si>
  <si>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</si>
  <si>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</si>
  <si>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</si>
  <si>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</si>
  <si>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</si>
  <si>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</si>
  <si>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</si>
  <si>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</si>
  <si>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</si>
  <si>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</si>
  <si>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</si>
  <si>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</si>
  <si>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</si>
  <si>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</si>
  <si>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</si>
  <si>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</si>
  <si>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</si>
  <si>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</si>
  <si>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</si>
  <si>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</si>
  <si>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</si>
  <si>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</si>
  <si>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</si>
  <si>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</si>
  <si>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</si>
  <si>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</si>
  <si>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</si>
  <si>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</si>
  <si>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</si>
  <si>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</si>
  <si>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</si>
  <si>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</si>
  <si>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</si>
  <si>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</si>
  <si>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</si>
  <si>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</si>
  <si>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</si>
  <si>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</si>
  <si>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</si>
  <si>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</si>
  <si>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</si>
  <si>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</si>
  <si>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</si>
  <si>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</si>
  <si>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</si>
  <si>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</si>
  <si>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</si>
  <si>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</si>
  <si>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</si>
  <si>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</si>
  <si>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</si>
  <si>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</si>
  <si>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</si>
  <si>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</si>
  <si>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Проходим, контуры ровные.</t>
  </si>
  <si>
    <t>Чистякова Г.И.</t>
  </si>
  <si>
    <t>08:21</t>
  </si>
  <si>
    <t xml:space="preserve">Сбалансированный </t>
  </si>
  <si>
    <t xml:space="preserve">неровности контуров проксимального сегмента, атеротромботическая тотальная окклюзия на уровне среднего сегмента, TTG2, Rentrop 0. Антеградный кровоток  по ПНА TIMI 0. </t>
  </si>
  <si>
    <t xml:space="preserve">неровности контуров проксимального и среднего сегментов. Антеградный кровоток TIMI  III.   </t>
  </si>
  <si>
    <t xml:space="preserve">диффузные стенотичесике изменения на протяжении проксимального и среднего сегментов со стенозами до 40%. Антеградный кровоток TIMI III. </t>
  </si>
  <si>
    <t>С учётом клинических данных совместно с деж.кардиологом принято решение  о выполнении экстренной реваскуляризации бассейна ПНА.</t>
  </si>
  <si>
    <t>50 ml</t>
  </si>
  <si>
    <t xml:space="preserve">И/О заведующего отделения: А.В. Воронков </t>
  </si>
  <si>
    <t>И/О старшей мед.сетры: А.М. Казанцева</t>
  </si>
  <si>
    <t>Устье ствола ЛКА катетеризировано проводниковым катетером Launcher EBU 4,0 6Fr. Коронарный проводник Fielder заведен в дистальный сегмент ПНА. Аспирационным катером Hunter 6F и БК NC Колибри 2.5-15 выполнена реканализация артерии, аспирирован фрагмент тромба. В зону среднего сегмента ПНА  имплантирован DES, Resolute Integtity 2.75-30, давлением 14 атм.  На контрольных съемках стент раскрыт удовлетворительно, признаков диссекций, тромбоза нет. Антеградный кровоток в ПНА восстановлнен до TIMI III, устье ДВ несокмпрометировано, кровоток восстановлен до TIMI III. Ангиографический удовлетворительный.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</si>
</sst>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31" zoomScaleNormal="100" zoomScaleSheetLayoutView="100" zoomScalePageLayoutView="90" workbookViewId="0">
      <selection activeCell="B51" sqref="B5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45015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0.46180555555555558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0.46875</v>
      </c>
      <c r="C10" s="55"/>
      <c r="D10" s="96" t="s">
        <v>173</v>
      </c>
      <c r="E10" s="94"/>
      <c r="F10" s="94"/>
      <c r="G10" s="24" t="s">
        <v>168</v>
      </c>
      <c r="H10" s="26"/>
    </row>
    <row r="11" spans="1:8" ht="18" thickTop="1" thickBot="1">
      <c r="A11" s="89" t="s">
        <v>192</v>
      </c>
      <c r="B11" s="90" t="s">
        <v>510</v>
      </c>
      <c r="C11" s="8"/>
      <c r="D11" s="96" t="s">
        <v>170</v>
      </c>
      <c r="E11" s="94"/>
      <c r="F11" s="94"/>
      <c r="G11" s="24" t="s">
        <v>249</v>
      </c>
      <c r="H11" s="26"/>
    </row>
    <row r="12" spans="1:8" ht="16.5" thickTop="1">
      <c r="A12" s="81" t="s">
        <v>8</v>
      </c>
      <c r="B12" s="82">
        <v>14742</v>
      </c>
      <c r="C12" s="12"/>
      <c r="D12" s="96" t="s">
        <v>303</v>
      </c>
      <c r="E12" s="94"/>
      <c r="F12" s="94"/>
      <c r="G12" s="24" t="s">
        <v>371</v>
      </c>
      <c r="H12" s="26"/>
    </row>
    <row r="13" spans="1:8" ht="15.75">
      <c r="A13" s="15" t="s">
        <v>10</v>
      </c>
      <c r="B13" s="30">
        <f>DATEDIF(B12,B8,"y")</f>
        <v>82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8118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401</v>
      </c>
      <c r="H15" s="173" t="s">
        <v>511</v>
      </c>
    </row>
    <row r="16" spans="1:8" ht="15.6" customHeight="1">
      <c r="A16" s="15" t="s">
        <v>106</v>
      </c>
      <c r="B16" s="19" t="s">
        <v>490</v>
      </c>
      <c r="D16" s="36"/>
      <c r="E16" s="36"/>
      <c r="F16" s="36"/>
      <c r="G16" s="170" t="s">
        <v>406</v>
      </c>
      <c r="H16" s="168">
        <v>2248.71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390</v>
      </c>
      <c r="H17" s="172">
        <f>H16*0.0019</f>
        <v>4.2725489999999997</v>
      </c>
    </row>
    <row r="18" spans="1:8" ht="14.45" customHeight="1">
      <c r="A18" s="57" t="s">
        <v>188</v>
      </c>
      <c r="B18" s="87" t="s">
        <v>512</v>
      </c>
      <c r="D18" s="28" t="s">
        <v>210</v>
      </c>
      <c r="E18" s="28"/>
      <c r="F18" s="28"/>
      <c r="G18" s="85" t="s">
        <v>189</v>
      </c>
      <c r="H18" s="86" t="s">
        <v>404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509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 t="s">
        <v>513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514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515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516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517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J30" sqref="J3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208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2" t="s">
        <v>221</v>
      </c>
      <c r="D8" s="232"/>
      <c r="E8" s="232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45015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0.46875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0.5</v>
      </c>
      <c r="C14" s="12"/>
      <c r="D14" s="96" t="s">
        <v>173</v>
      </c>
      <c r="E14" s="94"/>
      <c r="F14" s="94"/>
      <c r="G14" s="80" t="str">
        <f>КАГ!G10</f>
        <v>Тарасова Н.В.</v>
      </c>
      <c r="H14" s="92" t="str">
        <f>IF(ISBLANK(КАГ!H10),"",КАГ!H10)</f>
        <v/>
      </c>
    </row>
    <row r="15" spans="1:8" ht="16.5" thickBot="1">
      <c r="A15" s="167" t="s">
        <v>389</v>
      </c>
      <c r="B15" s="192">
        <f>IF(B14&lt;B13,B14+1,B14)-B13</f>
        <v>3.125E-2</v>
      </c>
      <c r="D15" s="96" t="s">
        <v>170</v>
      </c>
      <c r="E15" s="94"/>
      <c r="F15" s="94"/>
      <c r="G15" s="80" t="str">
        <f>КАГ!G11</f>
        <v>Равинская Я.А.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Чистякова Г.И.</v>
      </c>
      <c r="D16" s="96" t="s">
        <v>303</v>
      </c>
      <c r="E16" s="94"/>
      <c r="F16" s="94"/>
      <c r="G16" s="80" t="str">
        <f>КАГ!G12</f>
        <v>Фисура О.И.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14742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82</v>
      </c>
      <c r="H18" s="39"/>
    </row>
    <row r="19" spans="1:8" ht="14.45" customHeight="1">
      <c r="A19" s="15" t="s">
        <v>12</v>
      </c>
      <c r="B19" s="68">
        <f>КАГ!B14</f>
        <v>8118</v>
      </c>
      <c r="C19" s="69"/>
      <c r="D19" s="69"/>
      <c r="E19" s="69"/>
      <c r="F19" s="69"/>
      <c r="G19" s="169" t="s">
        <v>401</v>
      </c>
      <c r="H19" s="184" t="str">
        <f>КАГ!H15</f>
        <v>08:21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406</v>
      </c>
      <c r="H20" s="185">
        <f>КАГ!H16</f>
        <v>2248.71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390</v>
      </c>
      <c r="H21" s="172">
        <f>КАГ!H17</f>
        <v>4.2725489999999997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0.47180555555555559</v>
      </c>
    </row>
    <row r="23" spans="1:8" ht="14.45" customHeight="1">
      <c r="A23" s="65" t="s">
        <v>393</v>
      </c>
      <c r="B23" s="176" t="s">
        <v>392</v>
      </c>
      <c r="C23" s="166"/>
      <c r="D23" s="166"/>
      <c r="E23" s="166"/>
      <c r="F23" s="166"/>
      <c r="H23" s="39"/>
    </row>
    <row r="24" spans="1:8" ht="14.45" customHeight="1">
      <c r="A24" s="187" t="s">
        <v>391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520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397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394</v>
      </c>
      <c r="B39" s="70" t="s">
        <v>396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395</v>
      </c>
      <c r="B40" s="182" t="s">
        <v>517</v>
      </c>
      <c r="C40" s="121"/>
      <c r="D40" s="237" t="s">
        <v>402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403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374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8" sqref="H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45015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Чистякова Г.И.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14742</v>
      </c>
    </row>
    <row r="6" spans="1:4" ht="35.25" customHeight="1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82</v>
      </c>
    </row>
    <row r="7" spans="1:4">
      <c r="A7" s="38"/>
      <c r="C7" s="102" t="s">
        <v>12</v>
      </c>
      <c r="D7" s="104">
        <f>КАГ!$B$14</f>
        <v>8118</v>
      </c>
    </row>
    <row r="8" spans="1:4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47</v>
      </c>
      <c r="C9" s="106" t="s">
        <v>106</v>
      </c>
      <c r="D9" s="104" t="str">
        <f>КАГ!$B$16</f>
        <v>ОКС с ↑ ST</v>
      </c>
    </row>
    <row r="10" spans="1:4">
      <c r="A10" s="200"/>
      <c r="B10" s="31"/>
      <c r="C10" s="153" t="s">
        <v>13</v>
      </c>
      <c r="D10" s="154">
        <f>КАГ!$B$8</f>
        <v>45015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379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327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5" s="158" t="s">
        <v>310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400</v>
      </c>
      <c r="C16" s="137" t="s">
        <v>415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58" t="s">
        <v>315</v>
      </c>
      <c r="C17" s="137"/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458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518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519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405</v>
      </c>
      <c r="F5" t="s">
        <v>131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493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508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505</v>
      </c>
      <c r="AN1" s="2" t="s">
        <v>499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1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1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EBU 4.0</v>
      </c>
      <c r="T2" s="116" t="str">
        <f>IFERROR(INDEX(Расходка[Наименование расходного материала],MATCH(Расходка[№],Поиск_расходки[Индекс3],0)),"")</f>
        <v>Hunter® 6F</v>
      </c>
      <c r="U2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2" s="116" t="str">
        <f>IFERROR(INDEX(Расходка[Наименование расходного материала],MATCH(Расходка[№],Поиск_расходки[Индекс5],0)),"")</f>
        <v>Fielder</v>
      </c>
      <c r="W2" s="116" t="str">
        <f>IFERROR(INDEX(Расходка[Наименование расходного материала],MATCH(Расходка[№],Поиск_расходки[Индекс6],0)),"")</f>
        <v>DES, Resolute Integtity</v>
      </c>
      <c r="X2" s="116" t="str">
        <f>IFERROR(INDEX(Расходка[Наименование расходного материала],MATCH(Расходка[№],Поиск_расходки[Индекс7],0)),"")</f>
        <v>Hunter® 6F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407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501</v>
      </c>
      <c r="AP2" s="130"/>
    </row>
    <row r="3" spans="1:42">
      <c r="A3">
        <v>2</v>
      </c>
      <c r="B3" t="s">
        <v>94</v>
      </c>
      <c r="C3" t="s">
        <v>373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2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/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>Fielder XT-A</v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494</v>
      </c>
      <c r="AO3" t="s">
        <v>502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3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/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>Fielder XT-R</v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>Euphora</v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409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507</v>
      </c>
      <c r="AO4" t="s">
        <v>504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4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>NC Accuforce</v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410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503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5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>NC Euphora</v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411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506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6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>Sapphire</v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412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500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7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>Sprinter Legend</v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413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8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>SubMarine Rapido, Invatec</v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414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9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>Колибри</v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415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1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10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11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>Nitrex 260</v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12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>RadiFocus</v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13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>BasixCOMPAK</v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14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>BasixTOUCH</v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15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>Dolphin</v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420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16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>Lepu Medical</v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421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17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>Perouse Medical FLAMINGO</v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18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>Oscor 7F</v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423</v>
      </c>
      <c r="AI19" t="s">
        <v>301</v>
      </c>
    </row>
    <row r="20" spans="1:35">
      <c r="A20">
        <v>19</v>
      </c>
      <c r="B20" t="s">
        <v>3</v>
      </c>
      <c r="C20" t="s">
        <v>322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19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>Cougar LS Hydro-Track®</v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424</v>
      </c>
      <c r="AI20" t="s">
        <v>308</v>
      </c>
    </row>
    <row r="21" spans="1:35">
      <c r="A21">
        <v>20</v>
      </c>
      <c r="B21" t="s">
        <v>3</v>
      </c>
      <c r="C21" t="s">
        <v>343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20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>Cougar XT Hydro-Track®</v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425</v>
      </c>
    </row>
    <row r="22" spans="1:35">
      <c r="A22">
        <v>21</v>
      </c>
      <c r="B22" t="s">
        <v>3</v>
      </c>
      <c r="C22" t="s">
        <v>315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1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21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>Fielder</v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426</v>
      </c>
    </row>
    <row r="23" spans="1:35">
      <c r="A23">
        <v>22</v>
      </c>
      <c r="B23" t="s">
        <v>3</v>
      </c>
      <c r="C23" t="s">
        <v>376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0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2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22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>Fielder XT-A</v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427</v>
      </c>
    </row>
    <row r="24" spans="1:35">
      <c r="A24">
        <v>23</v>
      </c>
      <c r="B24" t="s">
        <v>3</v>
      </c>
      <c r="C24" t="s">
        <v>377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0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3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23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>Fielder XT-R</v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428</v>
      </c>
    </row>
    <row r="25" spans="1:35">
      <c r="A25">
        <v>24</v>
      </c>
      <c r="B25" t="s">
        <v>3</v>
      </c>
      <c r="C25" s="1" t="s">
        <v>360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24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>Gaia Second</v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429</v>
      </c>
    </row>
    <row r="26" spans="1:35">
      <c r="A26">
        <v>25</v>
      </c>
      <c r="B26" t="s">
        <v>3</v>
      </c>
      <c r="C26" s="1" t="s">
        <v>372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25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>Gaia Third</v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430</v>
      </c>
    </row>
    <row r="27" spans="1:35">
      <c r="A27">
        <v>26</v>
      </c>
      <c r="B27" t="s">
        <v>3</v>
      </c>
      <c r="C27" s="1" t="s">
        <v>323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26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>Intuition</v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431</v>
      </c>
    </row>
    <row r="28" spans="1:35">
      <c r="A28">
        <v>27</v>
      </c>
      <c r="B28" t="s">
        <v>3</v>
      </c>
      <c r="C28" t="s">
        <v>319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27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>ProVia 3 Hydro-Track®</v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432</v>
      </c>
    </row>
    <row r="29" spans="1:35">
      <c r="A29">
        <v>28</v>
      </c>
      <c r="B29" t="s">
        <v>3</v>
      </c>
      <c r="C29" t="s">
        <v>320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28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>ProVia 6 Hydro-Track®</v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433</v>
      </c>
    </row>
    <row r="30" spans="1:35">
      <c r="A30">
        <v>29</v>
      </c>
      <c r="B30" t="s">
        <v>3</v>
      </c>
      <c r="C30" t="s">
        <v>321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29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>ProVia 9 Hydro-Track®</v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495</v>
      </c>
    </row>
    <row r="31" spans="1:35">
      <c r="A31">
        <v>30</v>
      </c>
      <c r="B31" t="s">
        <v>3</v>
      </c>
      <c r="C31" t="s">
        <v>317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30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>Rinato</v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434</v>
      </c>
    </row>
    <row r="32" spans="1:35">
      <c r="A32">
        <v>31</v>
      </c>
      <c r="B32" t="s">
        <v>3</v>
      </c>
      <c r="C32" s="1" t="s">
        <v>354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31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>Runthrough NS (Floppy)</v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435</v>
      </c>
    </row>
    <row r="33" spans="1:33">
      <c r="A33">
        <v>32</v>
      </c>
      <c r="B33" t="s">
        <v>3</v>
      </c>
      <c r="C33" s="1" t="s">
        <v>362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32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>Runthrough NS Hypercoat</v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436</v>
      </c>
    </row>
    <row r="34" spans="1:33">
      <c r="A34">
        <v>33</v>
      </c>
      <c r="B34" t="s">
        <v>3</v>
      </c>
      <c r="C34" s="1" t="s">
        <v>361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33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>Runthrough NS Intermediate</v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437</v>
      </c>
    </row>
    <row r="35" spans="1:33">
      <c r="A35">
        <v>34</v>
      </c>
      <c r="B35" t="s">
        <v>3</v>
      </c>
      <c r="C35" t="s">
        <v>316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34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>Sion</v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496</v>
      </c>
    </row>
    <row r="36" spans="1:33">
      <c r="A36">
        <v>35</v>
      </c>
      <c r="B36" t="s">
        <v>3</v>
      </c>
      <c r="C36" t="s">
        <v>380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35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>Sion Black</v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438</v>
      </c>
    </row>
    <row r="37" spans="1:33">
      <c r="A37">
        <v>36</v>
      </c>
      <c r="B37" t="s">
        <v>3</v>
      </c>
      <c r="C37" s="1" t="s">
        <v>375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36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>Sion Blue</v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411</v>
      </c>
    </row>
    <row r="38" spans="1:33">
      <c r="A38">
        <v>37</v>
      </c>
      <c r="B38" t="s">
        <v>3</v>
      </c>
      <c r="C38" t="s">
        <v>318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37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>Thunder</v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498</v>
      </c>
    </row>
    <row r="39" spans="1:33">
      <c r="A39">
        <v>38</v>
      </c>
      <c r="B39" t="s">
        <v>3</v>
      </c>
      <c r="C39" t="s">
        <v>363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38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>Whisper MS</v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439</v>
      </c>
    </row>
    <row r="40" spans="1:33">
      <c r="A40">
        <v>39</v>
      </c>
      <c r="B40" t="s">
        <v>3</v>
      </c>
      <c r="C40" t="s">
        <v>364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39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>Winn 200T</v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440</v>
      </c>
    </row>
    <row r="41" spans="1:33">
      <c r="A41">
        <v>40</v>
      </c>
      <c r="B41" t="s">
        <v>3</v>
      </c>
      <c r="C41" t="s">
        <v>347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40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441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41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442</v>
      </c>
    </row>
    <row r="43" spans="1:33">
      <c r="A43">
        <v>42</v>
      </c>
      <c r="B43" t="s">
        <v>6</v>
      </c>
      <c r="C43" s="1" t="s">
        <v>278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42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>BMS, Integtity</v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415</v>
      </c>
    </row>
    <row r="44" spans="1:33">
      <c r="A44">
        <v>43</v>
      </c>
      <c r="B44" t="s">
        <v>6</v>
      </c>
      <c r="C44" s="161" t="s">
        <v>346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43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>DES, Calipso</v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443</v>
      </c>
    </row>
    <row r="45" spans="1:33">
      <c r="A45">
        <v>44</v>
      </c>
      <c r="B45" t="s">
        <v>6</v>
      </c>
      <c r="C45" s="161" t="s">
        <v>345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44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>DES, NanoMed</v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444</v>
      </c>
    </row>
    <row r="46" spans="1:33">
      <c r="A46">
        <v>45</v>
      </c>
      <c r="B46" t="s">
        <v>6</v>
      </c>
      <c r="C46" s="132" t="s">
        <v>324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1</v>
      </c>
      <c r="K46" s="117">
        <f>IF(ISNUMBER(SEARCH('Карта учёта'!$B$19,Расходка[Наименование расходного материала])),MAX($K$1:K45)+1,0)</f>
        <v>45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>DES, Resolute Integtity</v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445</v>
      </c>
    </row>
    <row r="47" spans="1:33">
      <c r="A47">
        <v>46</v>
      </c>
      <c r="B47" t="s">
        <v>6</v>
      </c>
      <c r="C47" t="s">
        <v>358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46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>DES, Yukon Chrome PC</v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446</v>
      </c>
    </row>
    <row r="48" spans="1:33">
      <c r="A48">
        <v>47</v>
      </c>
      <c r="B48" t="s">
        <v>6</v>
      </c>
      <c r="C48" s="165" t="s">
        <v>388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47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>DES, Firehawk</v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447</v>
      </c>
    </row>
    <row r="49" spans="1:33">
      <c r="A49">
        <v>48</v>
      </c>
      <c r="B49" t="s">
        <v>6</v>
      </c>
      <c r="C49" t="s">
        <v>387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48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>DES, Resolute Onyx</v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448</v>
      </c>
    </row>
    <row r="50" spans="1:33">
      <c r="A50">
        <v>49</v>
      </c>
      <c r="B50" t="s">
        <v>95</v>
      </c>
      <c r="C50" s="1" t="s">
        <v>325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49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>Guidezilla™ II 6F</v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449</v>
      </c>
    </row>
    <row r="51" spans="1:33">
      <c r="A51">
        <v>50</v>
      </c>
      <c r="B51" t="s">
        <v>95</v>
      </c>
      <c r="C51" s="1" t="s">
        <v>344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50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>Telescope ™ II 6F</v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450</v>
      </c>
    </row>
    <row r="52" spans="1:33">
      <c r="A52">
        <v>51</v>
      </c>
      <c r="B52" t="s">
        <v>4</v>
      </c>
      <c r="C52" t="s">
        <v>351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51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>Launcher 6F AL 1</v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451</v>
      </c>
    </row>
    <row r="53" spans="1:33">
      <c r="A53">
        <v>52</v>
      </c>
      <c r="B53" t="s">
        <v>4</v>
      </c>
      <c r="C53" t="s">
        <v>352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52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>Launcher 6F AL 2</v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452</v>
      </c>
    </row>
    <row r="54" spans="1:33">
      <c r="A54">
        <v>53</v>
      </c>
      <c r="B54" t="s">
        <v>4</v>
      </c>
      <c r="C54" t="s">
        <v>326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53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>Launcher 6F EBU 3.5</v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453</v>
      </c>
    </row>
    <row r="55" spans="1:33">
      <c r="A55">
        <v>54</v>
      </c>
      <c r="B55" t="s">
        <v>4</v>
      </c>
      <c r="C55" t="s">
        <v>327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1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54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>Launcher 6F EBU 4.0</v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454</v>
      </c>
    </row>
    <row r="56" spans="1:33">
      <c r="A56">
        <v>55</v>
      </c>
      <c r="B56" t="s">
        <v>4</v>
      </c>
      <c r="C56" t="s">
        <v>328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55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>Launcher 6F JL 3.5</v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455</v>
      </c>
    </row>
    <row r="57" spans="1:33">
      <c r="A57">
        <v>56</v>
      </c>
      <c r="B57" t="s">
        <v>4</v>
      </c>
      <c r="C57" t="s">
        <v>329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56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>Launcher 6F JL 4.0</v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456</v>
      </c>
    </row>
    <row r="58" spans="1:33">
      <c r="A58">
        <v>57</v>
      </c>
      <c r="B58" t="s">
        <v>4</v>
      </c>
      <c r="C58" t="s">
        <v>335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57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>Launcher 6F JL 4.5</v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457</v>
      </c>
    </row>
    <row r="59" spans="1:33">
      <c r="A59">
        <v>58</v>
      </c>
      <c r="B59" t="s">
        <v>4</v>
      </c>
      <c r="C59" t="s">
        <v>330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58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>Launcher 6F JR 3.5</v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458</v>
      </c>
    </row>
    <row r="60" spans="1:33">
      <c r="A60">
        <v>59</v>
      </c>
      <c r="B60" t="s">
        <v>4</v>
      </c>
      <c r="C60" t="s">
        <v>331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59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>Launcher 6F JR 4.0</v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459</v>
      </c>
    </row>
    <row r="61" spans="1:33">
      <c r="A61">
        <v>60</v>
      </c>
      <c r="B61" t="s">
        <v>4</v>
      </c>
      <c r="C61" t="s">
        <v>341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60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>Launcher 7F JL 3.5</v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420</v>
      </c>
    </row>
    <row r="62" spans="1:33">
      <c r="A62">
        <v>61</v>
      </c>
      <c r="B62" t="s">
        <v>4</v>
      </c>
      <c r="C62" t="s">
        <v>340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61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>Launcher 7F JL 4.0</v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460</v>
      </c>
    </row>
    <row r="63" spans="1:33">
      <c r="A63">
        <v>62</v>
      </c>
      <c r="B63" t="s">
        <v>301</v>
      </c>
      <c r="C63" s="1" t="s">
        <v>332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62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>Angio-Seal™ VIP</v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461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462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463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464</v>
      </c>
    </row>
    <row r="67" spans="5:33">
      <c r="AF67" s="4" t="s">
        <v>6</v>
      </c>
      <c r="AG67" s="4" t="s">
        <v>465</v>
      </c>
    </row>
    <row r="68" spans="5:33">
      <c r="AF68" s="4" t="s">
        <v>6</v>
      </c>
      <c r="AG68" s="4" t="s">
        <v>466</v>
      </c>
    </row>
    <row r="69" spans="5:33">
      <c r="AF69" s="4" t="s">
        <v>6</v>
      </c>
      <c r="AG69" s="4" t="s">
        <v>467</v>
      </c>
    </row>
    <row r="70" spans="5:33">
      <c r="AF70" s="4" t="s">
        <v>6</v>
      </c>
      <c r="AG70" s="4" t="s">
        <v>468</v>
      </c>
    </row>
    <row r="71" spans="5:33">
      <c r="AF71" s="4" t="s">
        <v>6</v>
      </c>
      <c r="AG71" s="4" t="s">
        <v>423</v>
      </c>
    </row>
    <row r="72" spans="5:33">
      <c r="AF72" s="4" t="s">
        <v>6</v>
      </c>
      <c r="AG72" s="4" t="s">
        <v>469</v>
      </c>
    </row>
    <row r="73" spans="5:33">
      <c r="AF73" s="4" t="s">
        <v>6</v>
      </c>
      <c r="AG73" s="4" t="s">
        <v>424</v>
      </c>
    </row>
    <row r="74" spans="5:33">
      <c r="AF74" s="4" t="s">
        <v>6</v>
      </c>
      <c r="AG74" s="4" t="s">
        <v>470</v>
      </c>
    </row>
    <row r="75" spans="5:33">
      <c r="AF75" s="4" t="s">
        <v>6</v>
      </c>
      <c r="AG75" s="4" t="s">
        <v>471</v>
      </c>
    </row>
    <row r="76" spans="5:33">
      <c r="AF76" s="4" t="s">
        <v>6</v>
      </c>
      <c r="AG76" s="4" t="s">
        <v>472</v>
      </c>
    </row>
    <row r="77" spans="5:33">
      <c r="AF77" s="4" t="s">
        <v>6</v>
      </c>
      <c r="AG77" s="4" t="s">
        <v>473</v>
      </c>
    </row>
    <row r="78" spans="5:33">
      <c r="AF78" s="4" t="s">
        <v>6</v>
      </c>
      <c r="AG78" s="4" t="s">
        <v>474</v>
      </c>
    </row>
    <row r="79" spans="5:33">
      <c r="AF79" s="4" t="s">
        <v>6</v>
      </c>
      <c r="AG79" s="4" t="s">
        <v>475</v>
      </c>
    </row>
    <row r="80" spans="5:33">
      <c r="AF80" s="4" t="s">
        <v>6</v>
      </c>
      <c r="AG80" s="4" t="s">
        <v>476</v>
      </c>
    </row>
    <row r="81" spans="32:33">
      <c r="AF81" s="4" t="s">
        <v>6</v>
      </c>
      <c r="AG81" s="4" t="s">
        <v>477</v>
      </c>
    </row>
    <row r="82" spans="32:33">
      <c r="AF82" s="4" t="s">
        <v>6</v>
      </c>
      <c r="AG82" s="4" t="s">
        <v>478</v>
      </c>
    </row>
    <row r="83" spans="32:33">
      <c r="AF83" s="4" t="s">
        <v>6</v>
      </c>
      <c r="AG83" s="4" t="s">
        <v>479</v>
      </c>
    </row>
    <row r="84" spans="32:33">
      <c r="AF84" s="4" t="s">
        <v>6</v>
      </c>
      <c r="AG84" s="4" t="s">
        <v>430</v>
      </c>
    </row>
    <row r="85" spans="32:33">
      <c r="AF85" s="4" t="s">
        <v>6</v>
      </c>
      <c r="AG85" s="4" t="s">
        <v>431</v>
      </c>
    </row>
    <row r="86" spans="32:33">
      <c r="AF86" s="4" t="s">
        <v>6</v>
      </c>
      <c r="AG86" s="4" t="s">
        <v>480</v>
      </c>
    </row>
    <row r="87" spans="32:33">
      <c r="AF87" s="4" t="s">
        <v>6</v>
      </c>
      <c r="AG87" s="4" t="s">
        <v>481</v>
      </c>
    </row>
    <row r="88" spans="32:33">
      <c r="AF88" s="4" t="s">
        <v>6</v>
      </c>
      <c r="AG88" s="4" t="s">
        <v>482</v>
      </c>
    </row>
    <row r="89" spans="32:33">
      <c r="AF89" s="4" t="s">
        <v>6</v>
      </c>
      <c r="AG89" s="4" t="s">
        <v>483</v>
      </c>
    </row>
    <row r="90" spans="32:33">
      <c r="AF90" s="4" t="s">
        <v>6</v>
      </c>
      <c r="AG90" s="4" t="s">
        <v>484</v>
      </c>
    </row>
    <row r="91" spans="32:33">
      <c r="AF91" s="4" t="s">
        <v>6</v>
      </c>
      <c r="AG91" s="4" t="s">
        <v>485</v>
      </c>
    </row>
    <row r="92" spans="32:33">
      <c r="AF92" s="4" t="s">
        <v>6</v>
      </c>
      <c r="AG92" s="4" t="s">
        <v>486</v>
      </c>
    </row>
    <row r="93" spans="32:33">
      <c r="AF93" s="4" t="s">
        <v>6</v>
      </c>
      <c r="AG93" s="4" t="s">
        <v>487</v>
      </c>
    </row>
    <row r="94" spans="32:33">
      <c r="AF94" s="4" t="s">
        <v>6</v>
      </c>
      <c r="AG94" s="4" t="s">
        <v>434</v>
      </c>
    </row>
    <row r="95" spans="32:33">
      <c r="AF95" s="4" t="s">
        <v>6</v>
      </c>
      <c r="AG95" s="4" t="s">
        <v>435</v>
      </c>
    </row>
    <row r="96" spans="32:33">
      <c r="AF96" s="4" t="s">
        <v>6</v>
      </c>
      <c r="AG96" s="4" t="s">
        <v>488</v>
      </c>
    </row>
    <row r="97" spans="32:33">
      <c r="AF97" s="4" t="s">
        <v>6</v>
      </c>
      <c r="AG97" s="4" t="s">
        <v>489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171</v>
      </c>
      <c r="B53" t="s">
        <v>144</v>
      </c>
    </row>
    <row r="54" spans="1:2">
      <c r="A54" t="s">
        <v>171</v>
      </c>
      <c r="B54" t="s">
        <v>147</v>
      </c>
    </row>
    <row r="55" spans="1:2">
      <c r="A55" t="s">
        <v>171</v>
      </c>
      <c r="B55" t="s">
        <v>150</v>
      </c>
    </row>
    <row r="56" spans="1:2">
      <c r="A56" t="s">
        <v>171</v>
      </c>
      <c r="B56" t="s">
        <v>153</v>
      </c>
    </row>
    <row r="57" spans="1:2">
      <c r="A57" t="s">
        <v>171</v>
      </c>
      <c r="B57" t="s">
        <v>156</v>
      </c>
    </row>
    <row r="58" spans="1:2">
      <c r="A58" t="s">
        <v>171</v>
      </c>
      <c r="B58" t="s">
        <v>159</v>
      </c>
    </row>
    <row r="59" spans="1:2">
      <c r="A59" t="s">
        <v>171</v>
      </c>
      <c r="B59" t="s">
        <v>164</v>
      </c>
    </row>
    <row r="60" spans="1:2">
      <c r="A60" t="s">
        <v>171</v>
      </c>
      <c r="B60" t="s">
        <v>275</v>
      </c>
    </row>
    <row r="61" spans="1:2">
      <c r="A61" t="s">
        <v>171</v>
      </c>
      <c r="B61" t="s">
        <v>166</v>
      </c>
    </row>
    <row r="62" spans="1:2">
      <c r="A62" t="s">
        <v>171</v>
      </c>
      <c r="B62" t="s">
        <v>167</v>
      </c>
    </row>
    <row r="63" spans="1:2">
      <c r="A63" t="s">
        <v>171</v>
      </c>
      <c r="B63" t="s">
        <v>168</v>
      </c>
    </row>
    <row r="64" spans="1:2">
      <c r="A64" t="s">
        <v>171</v>
      </c>
      <c r="B64" t="s">
        <v>169</v>
      </c>
    </row>
    <row r="65" spans="1:2">
      <c r="A65" t="s">
        <v>171</v>
      </c>
      <c r="B65" t="s">
        <v>141</v>
      </c>
    </row>
    <row r="66" spans="1:2">
      <c r="A66" t="s">
        <v>171</v>
      </c>
      <c r="B66" t="s">
        <v>185</v>
      </c>
    </row>
    <row r="67" spans="1:2">
      <c r="A67" t="s">
        <v>172</v>
      </c>
      <c r="B67" t="s">
        <v>342</v>
      </c>
    </row>
    <row r="68" spans="1:2">
      <c r="A68" t="s">
        <v>172</v>
      </c>
      <c r="B68" t="s">
        <v>143</v>
      </c>
    </row>
    <row r="69" spans="1:2">
      <c r="A69" t="s">
        <v>172</v>
      </c>
      <c r="B69" t="s">
        <v>369</v>
      </c>
    </row>
    <row r="70" spans="1:2">
      <c r="A70" t="s">
        <v>172</v>
      </c>
      <c r="B70" t="s">
        <v>146</v>
      </c>
    </row>
    <row r="71" spans="1:2">
      <c r="A71" t="s">
        <v>172</v>
      </c>
      <c r="B71" t="s">
        <v>140</v>
      </c>
    </row>
    <row r="72" spans="1:2">
      <c r="A72" t="s">
        <v>172</v>
      </c>
      <c r="B72" t="s">
        <v>149</v>
      </c>
    </row>
    <row r="73" spans="1:2">
      <c r="A73" t="s">
        <v>172</v>
      </c>
      <c r="B73" t="s">
        <v>152</v>
      </c>
    </row>
    <row r="74" spans="1:2">
      <c r="A74" t="s">
        <v>172</v>
      </c>
      <c r="B74" t="s">
        <v>155</v>
      </c>
    </row>
    <row r="75" spans="1:2">
      <c r="A75" t="s">
        <v>172</v>
      </c>
      <c r="B75" t="s">
        <v>158</v>
      </c>
    </row>
    <row r="76" spans="1:2">
      <c r="A76" t="s">
        <v>172</v>
      </c>
      <c r="B76" t="s">
        <v>161</v>
      </c>
    </row>
    <row r="77" spans="1:2">
      <c r="A77" t="s">
        <v>172</v>
      </c>
      <c r="B77" t="s">
        <v>163</v>
      </c>
    </row>
    <row r="78" spans="1:2">
      <c r="A78" t="s">
        <v>184</v>
      </c>
      <c r="B78" t="s">
        <v>142</v>
      </c>
    </row>
    <row r="79" spans="1:2">
      <c r="A79" t="s">
        <v>184</v>
      </c>
      <c r="B79" t="s">
        <v>274</v>
      </c>
    </row>
    <row r="80" spans="1:2">
      <c r="A80" t="s">
        <v>184</v>
      </c>
      <c r="B80" t="s">
        <v>145</v>
      </c>
    </row>
    <row r="81" spans="1:2">
      <c r="A81" t="s">
        <v>184</v>
      </c>
      <c r="B81" t="s">
        <v>148</v>
      </c>
    </row>
    <row r="82" spans="1:2">
      <c r="A82" t="s">
        <v>184</v>
      </c>
      <c r="B82" t="s">
        <v>151</v>
      </c>
    </row>
    <row r="83" spans="1:2">
      <c r="A83" t="s">
        <v>184</v>
      </c>
      <c r="B83" t="s">
        <v>154</v>
      </c>
    </row>
    <row r="84" spans="1:2">
      <c r="A84" t="s">
        <v>184</v>
      </c>
      <c r="B84" t="s">
        <v>160</v>
      </c>
    </row>
    <row r="85" spans="1:2">
      <c r="A85" t="s">
        <v>184</v>
      </c>
      <c r="B85" t="s">
        <v>157</v>
      </c>
    </row>
    <row r="86" spans="1:2">
      <c r="A86" t="s">
        <v>184</v>
      </c>
      <c r="B86" t="s">
        <v>162</v>
      </c>
    </row>
    <row r="87" spans="1:2">
      <c r="A87" t="s">
        <v>184</v>
      </c>
      <c r="B87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2023-03-30T09:29:07Z</cp:lastPrinted>
  <dcterms:created xsi:type="dcterms:W3CDTF">2015-06-05T18:19:34Z</dcterms:created>
  <dcterms:modified xsi:type="dcterms:W3CDTF">2023-03-30T09:29:10Z</dcterms:modified>
</cp:coreProperties>
</file>