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<sst xmlns="http://schemas.openxmlformats.org/spreadsheetml/2006/main" count="850" uniqueCount="522">
  <si>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</si>
  <si>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</si>
  <si>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</si>
  <si>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</si>
  <si>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</si>
  <si>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</si>
  <si>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</si>
  <si>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</si>
  <si>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</si>
  <si>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</si>
  <si>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</si>
  <si>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</si>
  <si>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</si>
  <si>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</si>
  <si>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</si>
  <si>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</si>
  <si>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</si>
  <si>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</si>
  <si>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</si>
  <si>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</si>
  <si>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</si>
  <si>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</si>
  <si>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</si>
  <si>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</si>
  <si>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</si>
  <si>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</si>
  <si>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</si>
  <si>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</si>
  <si>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</si>
  <si>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</si>
  <si>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</si>
  <si>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</si>
  <si>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</si>
  <si>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</si>
  <si>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</si>
  <si>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</si>
  <si>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</si>
  <si>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</si>
  <si>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</si>
  <si>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</si>
  <si>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</si>
  <si>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</si>
  <si>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</si>
  <si>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</si>
  <si>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</si>
  <si>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</si>
  <si>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</si>
  <si>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</si>
  <si>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</si>
  <si>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</si>
  <si>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</si>
  <si>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</si>
  <si>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</si>
  <si>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</si>
  <si>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</si>
  <si>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</si>
  <si>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</si>
  <si>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</si>
  <si>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</si>
  <si>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</si>
  <si>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</si>
  <si>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</si>
  <si>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</si>
  <si>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</si>
  <si>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</si>
  <si>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</si>
  <si>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</si>
  <si>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</si>
  <si>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</si>
  <si>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</si>
  <si>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</si>
  <si>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</si>
  <si>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</si>
  <si>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</si>
  <si>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</si>
  <si>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</si>
  <si>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</si>
  <si>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</si>
  <si>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</si>
  <si>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</si>
  <si>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</si>
  <si>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</si>
  <si>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</si>
  <si>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</si>
  <si>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</si>
  <si>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</si>
  <si>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</si>
  <si>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</si>
  <si>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</si>
  <si>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</si>
  <si>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</si>
  <si>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</si>
  <si>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</si>
  <si>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</si>
  <si>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</si>
  <si>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</si>
  <si>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</si>
  <si>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</si>
  <si>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</si>
  <si>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</si>
  <si>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</si>
  <si>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</si>
  <si>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</si>
  <si>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</si>
  <si>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</si>
  <si>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</si>
  <si>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</si>
  <si>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</si>
  <si>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</si>
  <si>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</si>
  <si>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</si>
  <si>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</si>
  <si>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</si>
  <si>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</si>
  <si>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</si>
  <si>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</si>
  <si>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</si>
  <si>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</si>
  <si>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</si>
  <si>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</si>
  <si>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</si>
  <si>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</si>
  <si>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</si>
  <si>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</si>
  <si>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</si>
  <si>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</si>
  <si>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</si>
  <si>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</si>
  <si>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</si>
  <si>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</si>
  <si>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</si>
  <si>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</si>
  <si>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</si>
  <si>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</si>
  <si>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</si>
  <si>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</si>
  <si>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</si>
  <si>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</si>
  <si>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</si>
  <si>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</si>
  <si>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</si>
  <si>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</si>
  <si>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</si>
  <si>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</si>
  <si>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</si>
  <si>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</si>
  <si>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</si>
  <si>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</si>
  <si>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</si>
  <si>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</si>
  <si>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</si>
  <si>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</si>
  <si>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</si>
  <si>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</si>
  <si>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</si>
  <si>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</si>
  <si>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</si>
  <si>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</si>
  <si>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</si>
  <si>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</si>
  <si>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</si>
  <si>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</si>
  <si>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</si>
  <si>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</si>
  <si>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</si>
  <si>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</si>
  <si>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</si>
  <si>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</si>
  <si>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</si>
  <si>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</si>
  <si>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</si>
  <si>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</si>
  <si>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</si>
  <si>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</si>
  <si>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</si>
  <si>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</si>
  <si>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</si>
  <si>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</si>
  <si>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</si>
  <si>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</si>
  <si>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</si>
  <si>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</si>
  <si>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</si>
  <si>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</si>
  <si>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</si>
  <si>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</si>
  <si>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</si>
  <si>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</si>
  <si>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</si>
  <si>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</si>
  <si>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</si>
  <si>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</si>
  <si>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</si>
  <si>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</si>
  <si>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</si>
  <si>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</si>
  <si>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</si>
  <si>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</si>
  <si>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</si>
  <si>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</si>
  <si>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</si>
  <si>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</si>
  <si>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</si>
  <si>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</si>
  <si>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</si>
  <si>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</si>
  <si>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</si>
  <si>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</si>
  <si>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</si>
  <si>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</si>
  <si>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</si>
  <si>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</si>
  <si>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</si>
  <si>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</si>
  <si>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</si>
  <si>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</si>
  <si>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</si>
  <si>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</si>
  <si>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</si>
  <si>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</si>
  <si>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</si>
  <si>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</si>
  <si>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</si>
  <si>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</si>
  <si>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</si>
  <si>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</si>
  <si>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</si>
  <si>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</si>
  <si>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</si>
  <si>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</si>
  <si>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</si>
  <si>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</si>
  <si>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</si>
  <si>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</si>
  <si>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</si>
  <si>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</si>
  <si>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</si>
  <si>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</si>
  <si>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</si>
  <si>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</si>
  <si>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</si>
  <si>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</si>
  <si>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</si>
  <si>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</si>
  <si>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</si>
  <si>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</si>
  <si>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</si>
  <si>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</si>
  <si>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</si>
  <si>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</si>
  <si>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</si>
  <si>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</si>
  <si>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</si>
  <si>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</si>
  <si>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</si>
  <si>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</si>
  <si>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</si>
  <si>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</si>
  <si>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</si>
  <si>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</si>
  <si>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</si>
  <si>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</si>
  <si>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</si>
  <si>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</si>
  <si>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</si>
  <si>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</si>
  <si>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</si>
  <si>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</si>
  <si>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</si>
  <si>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</si>
  <si>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</si>
  <si>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</si>
  <si>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</si>
  <si>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</si>
  <si>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</si>
  <si>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</si>
  <si>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</si>
  <si>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</si>
  <si>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</si>
  <si>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</si>
  <si>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</si>
  <si>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</si>
  <si>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</si>
  <si>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</si>
  <si>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</si>
  <si>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</si>
  <si>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</si>
  <si>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</si>
  <si>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</si>
  <si>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</si>
  <si>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</si>
  <si>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</si>
  <si>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</si>
  <si>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</si>
  <si>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</si>
  <si>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</si>
  <si>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</si>
  <si>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</si>
  <si>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</si>
  <si>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</si>
  <si>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</si>
  <si>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</si>
  <si>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</si>
  <si>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</si>
  <si>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</si>
  <si>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</si>
  <si>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</si>
  <si>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</si>
  <si>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</si>
  <si>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</si>
  <si>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</si>
  <si>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</si>
  <si>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</si>
  <si>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</si>
  <si>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</si>
  <si>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</si>
  <si>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</si>
  <si>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</si>
  <si>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</si>
  <si>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</si>
  <si>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</si>
  <si>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</si>
  <si>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</si>
  <si>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</si>
  <si>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</si>
  <si>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</si>
  <si>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</si>
  <si>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</si>
  <si>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</si>
  <si>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</si>
  <si>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</si>
  <si>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</si>
  <si>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</si>
  <si>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</si>
  <si>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</si>
  <si>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</si>
  <si>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</si>
  <si>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</si>
  <si>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</si>
  <si>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</si>
  <si>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</si>
  <si>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</si>
  <si>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</si>
  <si>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</si>
  <si>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</si>
  <si>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</si>
  <si>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</si>
  <si>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</si>
  <si>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</si>
  <si>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</si>
  <si>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</si>
  <si>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</si>
  <si>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</si>
  <si>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</si>
  <si>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</si>
  <si>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</si>
  <si>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</si>
  <si>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</si>
  <si>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</si>
  <si>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</si>
  <si>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</si>
  <si>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</si>
  <si>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</si>
  <si>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</si>
  <si>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</si>
  <si>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</si>
  <si>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</si>
  <si>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</si>
  <si>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</si>
  <si>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</si>
  <si>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</si>
  <si>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</si>
  <si>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</si>
  <si>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</si>
  <si>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</si>
  <si>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</si>
  <si>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</si>
  <si>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</si>
  <si>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</si>
  <si>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</si>
  <si>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</si>
  <si>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</si>
  <si>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</si>
  <si>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</si>
  <si>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</si>
  <si>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</si>
  <si>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</si>
  <si>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</si>
  <si>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</si>
  <si>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</si>
  <si>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</si>
  <si>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</si>
  <si>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</si>
  <si>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</si>
  <si>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</si>
  <si>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</si>
  <si>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</si>
  <si>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</si>
  <si>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</si>
  <si>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</si>
  <si>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</si>
  <si>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</si>
  <si>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</si>
  <si>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</si>
  <si>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</si>
  <si>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</si>
  <si>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</si>
  <si>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</si>
  <si>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</si>
  <si>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</si>
  <si>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</si>
  <si>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</si>
  <si>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</si>
  <si>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</si>
  <si>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</si>
  <si>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</si>
  <si>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</si>
  <si>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</si>
  <si>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</si>
  <si>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</si>
  <si>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</si>
  <si>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</si>
  <si>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</si>
  <si>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</si>
  <si>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</si>
  <si>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</si>
  <si>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</si>
  <si>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</si>
  <si>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</si>
  <si>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</si>
  <si>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</si>
  <si>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</si>
  <si>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</si>
  <si>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</si>
  <si>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</si>
  <si>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</si>
  <si>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</si>
  <si>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</si>
  <si>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</si>
  <si>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</si>
  <si>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</si>
  <si>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</si>
  <si>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</si>
  <si>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</si>
  <si>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</si>
  <si>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</si>
  <si>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</si>
  <si>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</si>
  <si>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</si>
  <si>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</si>
  <si>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</si>
  <si>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</si>
  <si>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</si>
  <si>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</si>
  <si>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</si>
  <si>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</si>
  <si>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</si>
  <si>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</si>
  <si>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</si>
  <si>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</si>
  <si>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</si>
  <si>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</si>
  <si>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</si>
  <si>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</si>
  <si>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</si>
  <si>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</si>
  <si>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</si>
  <si>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</si>
  <si>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</si>
  <si>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</si>
  <si>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</si>
  <si>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</si>
  <si>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</si>
  <si>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</si>
  <si>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</si>
  <si>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</si>
  <si>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</si>
  <si>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</si>
  <si>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</si>
  <si>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</si>
  <si>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</si>
  <si>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</si>
  <si>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</si>
  <si>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</si>
  <si>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</si>
  <si>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</si>
  <si>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</si>
  <si>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</si>
  <si>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</si>
  <si>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</si>
  <si>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</si>
  <si>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</si>
  <si>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</si>
  <si>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</si>
  <si>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</si>
  <si>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</si>
  <si>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</si>
  <si>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</si>
  <si>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</si>
  <si>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</si>
  <si>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</si>
  <si>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</si>
  <si>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</si>
  <si>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</si>
  <si>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</si>
  <si>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</si>
  <si>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</si>
  <si>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</si>
  <si>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</si>
  <si>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</si>
  <si>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</si>
  <si>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</si>
  <si>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</si>
  <si>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</si>
  <si>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</si>
  <si>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Корнева Н.И.</t>
  </si>
  <si>
    <t>03:47</t>
  </si>
  <si>
    <t xml:space="preserve">Проходим, неровности контуров устья и тела ствола ЛКА </t>
  </si>
  <si>
    <t xml:space="preserve">проходим, контуры ровные. Антеградный кровоток TIMI  III.   </t>
  </si>
  <si>
    <t xml:space="preserve">кальциноз. Стенозы проксимального сегмента 30%, на границе проксимального и среднего сегмента стеноз 40%, стеноз среднего сегмента 50%, стеноз апикального сегмента 90% (d/сегмента менее 2.0 мм). Стеноз устья ДВ2 50%.   Антеградный кровоток TIMI III. </t>
  </si>
  <si>
    <t xml:space="preserve">стеноз проксимального сегмента до 50%, неровности контуров среднего сегмента.  Антеградный кровоток TIMI III. </t>
  </si>
  <si>
    <t xml:space="preserve">1) Контроль места пункции, повязка  на руке до 6 ч. 2) Консервативная стратегия.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</si>
</sst>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49" sqref="L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0.69444444444444453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0.71527777777777779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192</v>
      </c>
      <c r="B11" s="90" t="s">
        <v>515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17077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8905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516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411</v>
      </c>
      <c r="H16" s="168">
        <v>1589.56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3.0201639999999998</v>
      </c>
    </row>
    <row r="18" spans="1:8" ht="14.45" customHeight="1">
      <c r="A18" s="57" t="s">
        <v>188</v>
      </c>
      <c r="B18" s="87" t="s">
        <v>409</v>
      </c>
      <c r="D18" s="28" t="s">
        <v>210</v>
      </c>
      <c r="E18" s="28"/>
      <c r="F18" s="28"/>
      <c r="G18" s="85" t="s">
        <v>189</v>
      </c>
      <c r="H18" s="86" t="s">
        <v>408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517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519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518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520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521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405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K9" sqref="K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/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2" t="s">
        <v>221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45023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3.472222222222222E-3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6.9444444444444434E-2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6.597222222222221E-2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Корнева Н.И.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17077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8905</v>
      </c>
      <c r="C19" s="69"/>
      <c r="D19" s="69"/>
      <c r="E19" s="69"/>
      <c r="F19" s="69"/>
      <c r="G19" s="169" t="s">
        <v>403</v>
      </c>
      <c r="H19" s="184" t="str">
        <f>КАГ!H15</f>
        <v>03:47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411</v>
      </c>
      <c r="H20" s="185">
        <f>КАГ!H16</f>
        <v>1589.56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392</v>
      </c>
      <c r="H21" s="172">
        <f>КАГ!H17</f>
        <v>3.0201639999999998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407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405</v>
      </c>
      <c r="C40" s="121"/>
      <c r="D40" s="237" t="s">
        <v>404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5" sqref="B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Корнева Н.И.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17077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76</v>
      </c>
    </row>
    <row r="7" spans="1:4">
      <c r="A7" s="38"/>
      <c r="C7" s="102" t="s">
        <v>12</v>
      </c>
      <c r="D7" s="104">
        <f>КАГ!$B$14</f>
        <v>8905</v>
      </c>
    </row>
    <row r="8" spans="1:4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45023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/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8"/>
      <c r="C15" s="137"/>
      <c r="D15" s="142"/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8"/>
      <c r="C16" s="137"/>
      <c r="D16" s="142"/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495</v>
      </c>
      <c r="G3" s="3" t="s">
        <v>496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410</v>
      </c>
      <c r="F5" t="s">
        <v>131</v>
      </c>
      <c r="G5" s="3" t="s">
        <v>496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495</v>
      </c>
      <c r="G13" s="3" t="s">
        <v>497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498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510</v>
      </c>
      <c r="AN1" s="2" t="s">
        <v>504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1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Hunter® 6F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506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2</v>
      </c>
      <c r="H3" s="117">
        <f>IF(ISNUMBER(SEARCH('Карта учёта'!$B$16,Расходка[Наименование расходного материала])),MAX($H$1:H2)+1,0)</f>
        <v>2</v>
      </c>
      <c r="I3" s="117">
        <f>IF(ISNUMBER(SEARCH('Карта учёта'!$B$17,Расходка[Наименование расходного материала])),MAX($I$1:I2)+1,0)</f>
        <v>2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16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16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499</v>
      </c>
      <c r="AO3" t="s">
        <v>507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3</v>
      </c>
      <c r="H4" s="117">
        <f>IF(ISNUMBER(SEARCH('Карта учёта'!$B$16,Расходка[Наименование расходного материала])),MAX($H$1:H3)+1,0)</f>
        <v>3</v>
      </c>
      <c r="I4" s="117">
        <f>IF(ISNUMBER(SEARCH('Карта учёта'!$B$17,Расходка[Наименование расходного материала])),MAX($I$1:I3)+1,0)</f>
        <v>3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Euphora</v>
      </c>
      <c r="U4" s="116" t="str">
        <f>IFERROR(INDEX(Расходка[Наименование расходного материала],MATCH(Расходка[№],Поиск_расходки[Индекс4],0)),"")</f>
        <v>Euphora</v>
      </c>
      <c r="V4" s="116" t="str">
        <f>IFERROR(INDEX(Расходка[Наименование расходного материала],MATCH(Расходка[№],Поиск_расходки[Индекс5],0)),"")</f>
        <v>Euphora</v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414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512</v>
      </c>
      <c r="AO4" t="s">
        <v>509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4</v>
      </c>
      <c r="H5" s="117">
        <f>IF(ISNUMBER(SEARCH('Карта учёта'!$B$16,Расходка[Наименование расходного материала])),MAX($H$1:H4)+1,0)</f>
        <v>4</v>
      </c>
      <c r="I5" s="117">
        <f>IF(ISNUMBER(SEARCH('Карта учёта'!$B$17,Расходка[Наименование расходного материала])),MAX($I$1:I4)+1,0)</f>
        <v>4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>NC Accuforce</v>
      </c>
      <c r="U5" s="116" t="str">
        <f>IFERROR(INDEX(Расходка[Наименование расходного материала],MATCH(Расходка[№],Поиск_расходки[Индекс4],0)),"")</f>
        <v>NC Accuforce</v>
      </c>
      <c r="V5" s="116" t="str">
        <f>IFERROR(INDEX(Расходка[Наименование расходного материала],MATCH(Расходка[№],Поиск_расходки[Индекс5],0)),"")</f>
        <v>NC Accuforce</v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415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508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5</v>
      </c>
      <c r="H6" s="117">
        <f>IF(ISNUMBER(SEARCH('Карта учёта'!$B$16,Расходка[Наименование расходного материала])),MAX($H$1:H5)+1,0)</f>
        <v>5</v>
      </c>
      <c r="I6" s="117">
        <f>IF(ISNUMBER(SEARCH('Карта учёта'!$B$17,Расходка[Наименование расходного материала])),MAX($I$1:I5)+1,0)</f>
        <v>5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>NC Euphora</v>
      </c>
      <c r="U6" s="116" t="str">
        <f>IFERROR(INDEX(Расходка[Наименование расходного материала],MATCH(Расходка[№],Поиск_расходки[Индекс4],0)),"")</f>
        <v>NC Euphora</v>
      </c>
      <c r="V6" s="116" t="str">
        <f>IFERROR(INDEX(Расходка[Наименование расходного материала],MATCH(Расходка[№],Поиск_расходки[Индекс5],0)),"")</f>
        <v>NC Euphora</v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416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511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6</v>
      </c>
      <c r="H7" s="117">
        <f>IF(ISNUMBER(SEARCH('Карта учёта'!$B$16,Расходка[Наименование расходного материала])),MAX($H$1:H6)+1,0)</f>
        <v>6</v>
      </c>
      <c r="I7" s="117">
        <f>IF(ISNUMBER(SEARCH('Карта учёта'!$B$17,Расходка[Наименование расходного материала])),MAX($I$1:I6)+1,0)</f>
        <v>6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>Sapphire</v>
      </c>
      <c r="U7" s="116" t="str">
        <f>IFERROR(INDEX(Расходка[Наименование расходного материала],MATCH(Расходка[№],Поиск_расходки[Индекс4],0)),"")</f>
        <v>Sapphire</v>
      </c>
      <c r="V7" s="116" t="str">
        <f>IFERROR(INDEX(Расходка[Наименование расходного материала],MATCH(Расходка[№],Поиск_расходки[Индекс5],0)),"")</f>
        <v>Sapphire</v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505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7</v>
      </c>
      <c r="H8" s="117">
        <f>IF(ISNUMBER(SEARCH('Карта учёта'!$B$16,Расходка[Наименование расходного материала])),MAX($H$1:H7)+1,0)</f>
        <v>7</v>
      </c>
      <c r="I8" s="117">
        <f>IF(ISNUMBER(SEARCH('Карта учёта'!$B$17,Расходка[Наименование расходного материала])),MAX($I$1:I7)+1,0)</f>
        <v>7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>Sprinter Legend</v>
      </c>
      <c r="U8" s="116" t="str">
        <f>IFERROR(INDEX(Расходка[Наименование расходного материала],MATCH(Расходка[№],Поиск_расходки[Индекс4],0)),"")</f>
        <v>Sprinter Legend</v>
      </c>
      <c r="V8" s="116" t="str">
        <f>IFERROR(INDEX(Расходка[Наименование расходного материала],MATCH(Расходка[№],Поиск_расходки[Индекс5],0)),"")</f>
        <v>Sprinter Legend</v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418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8</v>
      </c>
      <c r="H9" s="117">
        <f>IF(ISNUMBER(SEARCH('Карта учёта'!$B$16,Расходка[Наименование расходного материала])),MAX($H$1:H8)+1,0)</f>
        <v>8</v>
      </c>
      <c r="I9" s="117">
        <f>IF(ISNUMBER(SEARCH('Карта учёта'!$B$17,Расходка[Наименование расходного материала])),MAX($I$1:I8)+1,0)</f>
        <v>8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>SubMarine Rapido, Invatec</v>
      </c>
      <c r="U9" s="116" t="str">
        <f>IFERROR(INDEX(Расходка[Наименование расходного материала],MATCH(Расходка[№],Поиск_расходки[Индекс4],0)),"")</f>
        <v>SubMarine Rapido, Invatec</v>
      </c>
      <c r="V9" s="116" t="str">
        <f>IFERROR(INDEX(Расходка[Наименование расходного материала],MATCH(Расходка[№],Поиск_расходки[Индекс5],0)),"")</f>
        <v>SubMarine Rapido, Invatec</v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419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9</v>
      </c>
      <c r="H10" s="117">
        <f>IF(ISNUMBER(SEARCH('Карта учёта'!$B$16,Расходка[Наименование расходного материала])),MAX($H$1:H9)+1,0)</f>
        <v>9</v>
      </c>
      <c r="I10" s="117">
        <f>IF(ISNUMBER(SEARCH('Карта учёта'!$B$17,Расходка[Наименование расходного материала])),MAX($I$1:I9)+1,0)</f>
        <v>9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>Колибри</v>
      </c>
      <c r="U10" s="116" t="str">
        <f>IFERROR(INDEX(Расходка[Наименование расходного материала],MATCH(Расходка[№],Поиск_расходки[Индекс4],0)),"")</f>
        <v>Колибри</v>
      </c>
      <c r="V10" s="116" t="str">
        <f>IFERROR(INDEX(Расходка[Наименование расходного материала],MATCH(Расходка[№],Поиск_расходки[Индекс5],0)),"")</f>
        <v>Колибри</v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420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10</v>
      </c>
      <c r="H11" s="117">
        <f>IF(ISNUMBER(SEARCH('Карта учёта'!$B$16,Расходка[Наименование расходного материала])),MAX($H$1:H10)+1,0)</f>
        <v>10</v>
      </c>
      <c r="I11" s="117">
        <f>IF(ISNUMBER(SEARCH('Карта учёта'!$B$17,Расходка[Наименование расходного материала])),MAX($I$1:I10)+1,0)</f>
        <v>10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11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11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421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11</v>
      </c>
      <c r="H12" s="117">
        <f>IF(ISNUMBER(SEARCH('Карта учёта'!$B$16,Расходка[Наименование расходного материала])),MAX($H$1:H11)+1,0)</f>
        <v>11</v>
      </c>
      <c r="I12" s="117">
        <f>IF(ISNUMBER(SEARCH('Карта учёта'!$B$17,Расходка[Наименование расходного материала])),MAX($I$1:I11)+1,0)</f>
        <v>11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>Nitrex 260</v>
      </c>
      <c r="U12" s="116" t="str">
        <f>IFERROR(INDEX(Расходка[Наименование расходного материала],MATCH(Расходка[№],Поиск_расходки[Индекс4],0)),"")</f>
        <v>Nitrex 260</v>
      </c>
      <c r="V12" s="116" t="str">
        <f>IFERROR(INDEX(Расходка[Наименование расходного материала],MATCH(Расходка[№],Поиск_расходки[Индекс5],0)),"")</f>
        <v>Nitrex 260</v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422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12</v>
      </c>
      <c r="H13" s="117">
        <f>IF(ISNUMBER(SEARCH('Карта учёта'!$B$16,Расходка[Наименование расходного материала])),MAX($H$1:H12)+1,0)</f>
        <v>12</v>
      </c>
      <c r="I13" s="117">
        <f>IF(ISNUMBER(SEARCH('Карта учёта'!$B$17,Расходка[Наименование расходного материала])),MAX($I$1:I12)+1,0)</f>
        <v>12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>RadiFocus</v>
      </c>
      <c r="U13" s="116" t="str">
        <f>IFERROR(INDEX(Расходка[Наименование расходного материала],MATCH(Расходка[№],Поиск_расходки[Индекс4],0)),"")</f>
        <v>RadiFocus</v>
      </c>
      <c r="V13" s="116" t="str">
        <f>IFERROR(INDEX(Расходка[Наименование расходного материала],MATCH(Расходка[№],Поиск_расходки[Индекс5],0)),"")</f>
        <v>RadiFocus</v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423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13</v>
      </c>
      <c r="H14" s="117">
        <f>IF(ISNUMBER(SEARCH('Карта учёта'!$B$16,Расходка[Наименование расходного материала])),MAX($H$1:H13)+1,0)</f>
        <v>13</v>
      </c>
      <c r="I14" s="117">
        <f>IF(ISNUMBER(SEARCH('Карта учёта'!$B$17,Расходка[Наименование расходного материала])),MAX($I$1:I13)+1,0)</f>
        <v>13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>BasixCOMPAK</v>
      </c>
      <c r="U14" s="116" t="str">
        <f>IFERROR(INDEX(Расходка[Наименование расходного материала],MATCH(Расходка[№],Поиск_расходки[Индекс4],0)),"")</f>
        <v>BasixCOMPAK</v>
      </c>
      <c r="V14" s="116" t="str">
        <f>IFERROR(INDEX(Расходка[Наименование расходного материала],MATCH(Расходка[№],Поиск_расходки[Индекс5],0)),"")</f>
        <v>BasixCOMPAK</v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502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14</v>
      </c>
      <c r="H15" s="117">
        <f>IF(ISNUMBER(SEARCH('Карта учёта'!$B$16,Расходка[Наименование расходного материала])),MAX($H$1:H14)+1,0)</f>
        <v>14</v>
      </c>
      <c r="I15" s="117">
        <f>IF(ISNUMBER(SEARCH('Карта учёта'!$B$17,Расходка[Наименование расходного материала])),MAX($I$1:I14)+1,0)</f>
        <v>14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>BasixTOUCH</v>
      </c>
      <c r="U15" s="116" t="str">
        <f>IFERROR(INDEX(Расходка[Наименование расходного материала],MATCH(Расходка[№],Поиск_расходки[Индекс4],0)),"")</f>
        <v>BasixTOUCH</v>
      </c>
      <c r="V15" s="116" t="str">
        <f>IFERROR(INDEX(Расходка[Наименование расходного материала],MATCH(Расходка[№],Поиск_расходки[Индекс5],0)),"")</f>
        <v>BasixTOUCH</v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424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15</v>
      </c>
      <c r="H16" s="117">
        <f>IF(ISNUMBER(SEARCH('Карта учёта'!$B$16,Расходка[Наименование расходного материала])),MAX($H$1:H15)+1,0)</f>
        <v>15</v>
      </c>
      <c r="I16" s="117">
        <f>IF(ISNUMBER(SEARCH('Карта учёта'!$B$17,Расходка[Наименование расходного материала])),MAX($I$1:I15)+1,0)</f>
        <v>15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>Dolphin</v>
      </c>
      <c r="U16" s="116" t="str">
        <f>IFERROR(INDEX(Расходка[Наименование расходного материала],MATCH(Расходка[№],Поиск_расходки[Индекс4],0)),"")</f>
        <v>Dolphin</v>
      </c>
      <c r="V16" s="116" t="str">
        <f>IFERROR(INDEX(Расходка[Наименование расходного материала],MATCH(Расходка[№],Поиск_расходки[Индекс5],0)),"")</f>
        <v>Dolphin</v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425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16</v>
      </c>
      <c r="H17" s="117">
        <f>IF(ISNUMBER(SEARCH('Карта учёта'!$B$16,Расходка[Наименование расходного материала])),MAX($H$1:H16)+1,0)</f>
        <v>16</v>
      </c>
      <c r="I17" s="117">
        <f>IF(ISNUMBER(SEARCH('Карта учёта'!$B$17,Расходка[Наименование расходного материала])),MAX($I$1:I16)+1,0)</f>
        <v>16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>Lepu Medical</v>
      </c>
      <c r="U17" s="116" t="str">
        <f>IFERROR(INDEX(Расходка[Наименование расходного материала],MATCH(Расходка[№],Поиск_расходки[Индекс4],0)),"")</f>
        <v>Lepu Medical</v>
      </c>
      <c r="V17" s="116" t="str">
        <f>IFERROR(INDEX(Расходка[Наименование расходного материала],MATCH(Расходка[№],Поиск_расходки[Индекс5],0)),"")</f>
        <v>Lepu Medical</v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426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17</v>
      </c>
      <c r="H18" s="117">
        <f>IF(ISNUMBER(SEARCH('Карта учёта'!$B$16,Расходка[Наименование расходного материала])),MAX($H$1:H17)+1,0)</f>
        <v>17</v>
      </c>
      <c r="I18" s="117">
        <f>IF(ISNUMBER(SEARCH('Карта учёта'!$B$17,Расходка[Наименование расходного материала])),MAX($I$1:I17)+1,0)</f>
        <v>17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>Perouse Medical FLAMINGO</v>
      </c>
      <c r="U18" s="116" t="str">
        <f>IFERROR(INDEX(Расходка[Наименование расходного материала],MATCH(Расходка[№],Поиск_расходки[Индекс4],0)),"")</f>
        <v>Perouse Medical FLAMINGO</v>
      </c>
      <c r="V18" s="116" t="str">
        <f>IFERROR(INDEX(Расходка[Наименование расходного материала],MATCH(Расходка[№],Поиск_расходки[Индекс5],0)),"")</f>
        <v>Perouse Medical FLAMINGO</v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427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18</v>
      </c>
      <c r="H19" s="117">
        <f>IF(ISNUMBER(SEARCH('Карта учёта'!$B$16,Расходка[Наименование расходного материала])),MAX($H$1:H18)+1,0)</f>
        <v>18</v>
      </c>
      <c r="I19" s="117">
        <f>IF(ISNUMBER(SEARCH('Карта учёта'!$B$17,Расходка[Наименование расходного материала])),MAX($I$1:I18)+1,0)</f>
        <v>18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>Oscor 7F</v>
      </c>
      <c r="U19" s="116" t="str">
        <f>IFERROR(INDEX(Расходка[Наименование расходного материала],MATCH(Расходка[№],Поиск_расходки[Индекс4],0)),"")</f>
        <v>Oscor 7F</v>
      </c>
      <c r="V19" s="116" t="str">
        <f>IFERROR(INDEX(Расходка[Наименование расходного материала],MATCH(Расходка[№],Поиск_расходки[Индекс5],0)),"")</f>
        <v>Oscor 7F</v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428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19</v>
      </c>
      <c r="H20" s="117">
        <f>IF(ISNUMBER(SEARCH('Карта учёта'!$B$16,Расходка[Наименование расходного материала])),MAX($H$1:H19)+1,0)</f>
        <v>19</v>
      </c>
      <c r="I20" s="117">
        <f>IF(ISNUMBER(SEARCH('Карта учёта'!$B$17,Расходка[Наименование расходного материала])),MAX($I$1:I19)+1,0)</f>
        <v>19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>Cougar LS Hydro-Track®</v>
      </c>
      <c r="U20" s="116" t="str">
        <f>IFERROR(INDEX(Расходка[Наименование расходного материала],MATCH(Расходка[№],Поиск_расходки[Индекс4],0)),"")</f>
        <v>Cougar LS Hydro-Track®</v>
      </c>
      <c r="V20" s="116" t="str">
        <f>IFERROR(INDEX(Расходка[Наименование расходного материала],MATCH(Расходка[№],Поиск_расходки[Индекс5],0)),"")</f>
        <v>Cougar LS Hydro-Track®</v>
      </c>
      <c r="W20" s="116" t="str">
        <f>IFERROR(INDEX(Расходка[Наименование расходного материала],MATCH(Расходка[№],Поиск_расходки[Индекс6],0)),"")</f>
        <v>Cougar LS Hydro-Track®</v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429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20</v>
      </c>
      <c r="H21" s="117">
        <f>IF(ISNUMBER(SEARCH('Карта учёта'!$B$16,Расходка[Наименование расходного материала])),MAX($H$1:H20)+1,0)</f>
        <v>20</v>
      </c>
      <c r="I21" s="117">
        <f>IF(ISNUMBER(SEARCH('Карта учёта'!$B$17,Расходка[Наименование расходного материала])),MAX($I$1:I20)+1,0)</f>
        <v>20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>Cougar XT Hydro-Track®</v>
      </c>
      <c r="U21" s="116" t="str">
        <f>IFERROR(INDEX(Расходка[Наименование расходного материала],MATCH(Расходка[№],Поиск_расходки[Индекс4],0)),"")</f>
        <v>Cougar XT Hydro-Track®</v>
      </c>
      <c r="V21" s="116" t="str">
        <f>IFERROR(INDEX(Расходка[Наименование расходного материала],MATCH(Расходка[№],Поиск_расходки[Индекс5],0)),"")</f>
        <v>Cougar XT Hydro-Track®</v>
      </c>
      <c r="W21" s="116" t="str">
        <f>IFERROR(INDEX(Расходка[Наименование расходного материала],MATCH(Расходка[№],Поиск_расходки[Индекс6],0)),"")</f>
        <v>Cougar XT Hydro-Track®</v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430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21</v>
      </c>
      <c r="H22" s="117">
        <f>IF(ISNUMBER(SEARCH('Карта учёта'!$B$16,Расходка[Наименование расходного материала])),MAX($H$1:H21)+1,0)</f>
        <v>21</v>
      </c>
      <c r="I22" s="117">
        <f>IF(ISNUMBER(SEARCH('Карта учёта'!$B$17,Расходка[Наименование расходного материала])),MAX($I$1:I21)+1,0)</f>
        <v>21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>Fielder</v>
      </c>
      <c r="U22" s="116" t="str">
        <f>IFERROR(INDEX(Расходка[Наименование расходного материала],MATCH(Расходка[№],Поиск_расходки[Индекс4],0)),"")</f>
        <v>Fielder</v>
      </c>
      <c r="V22" s="116" t="str">
        <f>IFERROR(INDEX(Расходка[Наименование расходного материала],MATCH(Расходка[№],Поиск_расходки[Индекс5],0)),"")</f>
        <v>Fielder</v>
      </c>
      <c r="W22" s="116" t="str">
        <f>IFERROR(INDEX(Расходка[Наименование расходного материала],MATCH(Расходка[№],Поиск_расходки[Индекс6],0)),"")</f>
        <v>Fielder</v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431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22</v>
      </c>
      <c r="H23" s="117">
        <f>IF(ISNUMBER(SEARCH('Карта учёта'!$B$16,Расходка[Наименование расходного материала])),MAX($H$1:H22)+1,0)</f>
        <v>22</v>
      </c>
      <c r="I23" s="117">
        <f>IF(ISNUMBER(SEARCH('Карта учёта'!$B$17,Расходка[Наименование расходного материала])),MAX($I$1:I22)+1,0)</f>
        <v>22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>Fielder XT-A</v>
      </c>
      <c r="U23" s="116" t="str">
        <f>IFERROR(INDEX(Расходка[Наименование расходного материала],MATCH(Расходка[№],Поиск_расходки[Индекс4],0)),"")</f>
        <v>Fielder XT-A</v>
      </c>
      <c r="V23" s="116" t="str">
        <f>IFERROR(INDEX(Расходка[Наименование расходного материала],MATCH(Расходка[№],Поиск_расходки[Индекс5],0)),"")</f>
        <v>Fielder XT-A</v>
      </c>
      <c r="W23" s="116" t="str">
        <f>IFERROR(INDEX(Расходка[Наименование расходного материала],MATCH(Расходка[№],Поиск_расходки[Индекс6],0)),"")</f>
        <v>Fielder XT-A</v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432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23</v>
      </c>
      <c r="H24" s="117">
        <f>IF(ISNUMBER(SEARCH('Карта учёта'!$B$16,Расходка[Наименование расходного материала])),MAX($H$1:H23)+1,0)</f>
        <v>23</v>
      </c>
      <c r="I24" s="117">
        <f>IF(ISNUMBER(SEARCH('Карта учёта'!$B$17,Расходка[Наименование расходного материала])),MAX($I$1:I23)+1,0)</f>
        <v>23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>Fielder XT-R</v>
      </c>
      <c r="U24" s="116" t="str">
        <f>IFERROR(INDEX(Расходка[Наименование расходного материала],MATCH(Расходка[№],Поиск_расходки[Индекс4],0)),"")</f>
        <v>Fielder XT-R</v>
      </c>
      <c r="V24" s="116" t="str">
        <f>IFERROR(INDEX(Расходка[Наименование расходного материала],MATCH(Расходка[№],Поиск_расходки[Индекс5],0)),"")</f>
        <v>Fielder XT-R</v>
      </c>
      <c r="W24" s="116" t="str">
        <f>IFERROR(INDEX(Расходка[Наименование расходного материала],MATCH(Расходка[№],Поиск_расходки[Индекс6],0)),"")</f>
        <v>Fielder XT-R</v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433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24</v>
      </c>
      <c r="H25" s="117">
        <f>IF(ISNUMBER(SEARCH('Карта учёта'!$B$16,Расходка[Наименование расходного материала])),MAX($H$1:H24)+1,0)</f>
        <v>24</v>
      </c>
      <c r="I25" s="117">
        <f>IF(ISNUMBER(SEARCH('Карта учёта'!$B$17,Расходка[Наименование расходного материала])),MAX($I$1:I24)+1,0)</f>
        <v>24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>Gaia Second</v>
      </c>
      <c r="U25" s="116" t="str">
        <f>IFERROR(INDEX(Расходка[Наименование расходного материала],MATCH(Расходка[№],Поиск_расходки[Индекс4],0)),"")</f>
        <v>Gaia Second</v>
      </c>
      <c r="V25" s="116" t="str">
        <f>IFERROR(INDEX(Расходка[Наименование расходного материала],MATCH(Расходка[№],Поиск_расходки[Индекс5],0)),"")</f>
        <v>Gaia Second</v>
      </c>
      <c r="W25" s="116" t="str">
        <f>IFERROR(INDEX(Расходка[Наименование расходного материала],MATCH(Расходка[№],Поиск_расходки[Индекс6],0)),"")</f>
        <v>Gaia Second</v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434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25</v>
      </c>
      <c r="H26" s="117">
        <f>IF(ISNUMBER(SEARCH('Карта учёта'!$B$16,Расходка[Наименование расходного материала])),MAX($H$1:H25)+1,0)</f>
        <v>25</v>
      </c>
      <c r="I26" s="117">
        <f>IF(ISNUMBER(SEARCH('Карта учёта'!$B$17,Расходка[Наименование расходного материала])),MAX($I$1:I25)+1,0)</f>
        <v>25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>Gaia Third</v>
      </c>
      <c r="U26" s="116" t="str">
        <f>IFERROR(INDEX(Расходка[Наименование расходного материала],MATCH(Расходка[№],Поиск_расходки[Индекс4],0)),"")</f>
        <v>Gaia Third</v>
      </c>
      <c r="V26" s="116" t="str">
        <f>IFERROR(INDEX(Расходка[Наименование расходного материала],MATCH(Расходка[№],Поиск_расходки[Индекс5],0)),"")</f>
        <v>Gaia Third</v>
      </c>
      <c r="W26" s="116" t="str">
        <f>IFERROR(INDEX(Расходка[Наименование расходного материала],MATCH(Расходка[№],Поиск_расходки[Индекс6],0)),"")</f>
        <v>Gaia Third</v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435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26</v>
      </c>
      <c r="H27" s="117">
        <f>IF(ISNUMBER(SEARCH('Карта учёта'!$B$16,Расходка[Наименование расходного материала])),MAX($H$1:H26)+1,0)</f>
        <v>26</v>
      </c>
      <c r="I27" s="117">
        <f>IF(ISNUMBER(SEARCH('Карта учёта'!$B$17,Расходка[Наименование расходного материала])),MAX($I$1:I26)+1,0)</f>
        <v>26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>Intuition</v>
      </c>
      <c r="U27" s="116" t="str">
        <f>IFERROR(INDEX(Расходка[Наименование расходного материала],MATCH(Расходка[№],Поиск_расходки[Индекс4],0)),"")</f>
        <v>Intuition</v>
      </c>
      <c r="V27" s="116" t="str">
        <f>IFERROR(INDEX(Расходка[Наименование расходного материала],MATCH(Расходка[№],Поиск_расходки[Индекс5],0)),"")</f>
        <v>Intuition</v>
      </c>
      <c r="W27" s="116" t="str">
        <f>IFERROR(INDEX(Расходка[Наименование расходного материала],MATCH(Расходка[№],Поиск_расходки[Индекс6],0)),"")</f>
        <v>Intuition</v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436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27</v>
      </c>
      <c r="H28" s="117">
        <f>IF(ISNUMBER(SEARCH('Карта учёта'!$B$16,Расходка[Наименование расходного материала])),MAX($H$1:H27)+1,0)</f>
        <v>27</v>
      </c>
      <c r="I28" s="117">
        <f>IF(ISNUMBER(SEARCH('Карта учёта'!$B$17,Расходка[Наименование расходного материала])),MAX($I$1:I27)+1,0)</f>
        <v>27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>ProVia 3 Hydro-Track®</v>
      </c>
      <c r="U28" s="116" t="str">
        <f>IFERROR(INDEX(Расходка[Наименование расходного материала],MATCH(Расходка[№],Поиск_расходки[Индекс4],0)),"")</f>
        <v>ProVia 3 Hydro-Track®</v>
      </c>
      <c r="V28" s="116" t="str">
        <f>IFERROR(INDEX(Расходка[Наименование расходного материала],MATCH(Расходка[№],Поиск_расходки[Индекс5],0)),"")</f>
        <v>ProVia 3 Hydro-Track®</v>
      </c>
      <c r="W28" s="116" t="str">
        <f>IFERROR(INDEX(Расходка[Наименование расходного материала],MATCH(Расходка[№],Поиск_расходки[Индекс6],0)),"")</f>
        <v>ProVia 3 Hydro-Track®</v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437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28</v>
      </c>
      <c r="H29" s="117">
        <f>IF(ISNUMBER(SEARCH('Карта учёта'!$B$16,Расходка[Наименование расходного материала])),MAX($H$1:H28)+1,0)</f>
        <v>28</v>
      </c>
      <c r="I29" s="117">
        <f>IF(ISNUMBER(SEARCH('Карта учёта'!$B$17,Расходка[Наименование расходного материала])),MAX($I$1:I28)+1,0)</f>
        <v>28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>ProVia 6 Hydro-Track®</v>
      </c>
      <c r="U29" s="116" t="str">
        <f>IFERROR(INDEX(Расходка[Наименование расходного материала],MATCH(Расходка[№],Поиск_расходки[Индекс4],0)),"")</f>
        <v>ProVia 6 Hydro-Track®</v>
      </c>
      <c r="V29" s="116" t="str">
        <f>IFERROR(INDEX(Расходка[Наименование расходного материала],MATCH(Расходка[№],Поиск_расходки[Индекс5],0)),"")</f>
        <v>ProVia 6 Hydro-Track®</v>
      </c>
      <c r="W29" s="116" t="str">
        <f>IFERROR(INDEX(Расходка[Наименование расходного материала],MATCH(Расходка[№],Поиск_расходки[Индекс6],0)),"")</f>
        <v>ProVia 6 Hydro-Track®</v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438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29</v>
      </c>
      <c r="H30" s="117">
        <f>IF(ISNUMBER(SEARCH('Карта учёта'!$B$16,Расходка[Наименование расходного материала])),MAX($H$1:H29)+1,0)</f>
        <v>29</v>
      </c>
      <c r="I30" s="117">
        <f>IF(ISNUMBER(SEARCH('Карта учёта'!$B$17,Расходка[Наименование расходного материала])),MAX($I$1:I29)+1,0)</f>
        <v>29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>ProVia 9 Hydro-Track®</v>
      </c>
      <c r="U30" s="116" t="str">
        <f>IFERROR(INDEX(Расходка[Наименование расходного материала],MATCH(Расходка[№],Поиск_расходки[Индекс4],0)),"")</f>
        <v>ProVia 9 Hydro-Track®</v>
      </c>
      <c r="V30" s="116" t="str">
        <f>IFERROR(INDEX(Расходка[Наименование расходного материала],MATCH(Расходка[№],Поиск_расходки[Индекс5],0)),"")</f>
        <v>ProVia 9 Hydro-Track®</v>
      </c>
      <c r="W30" s="116" t="str">
        <f>IFERROR(INDEX(Расходка[Наименование расходного материала],MATCH(Расходка[№],Поиск_расходки[Индекс6],0)),"")</f>
        <v>ProVia 9 Hydro-Track®</v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500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30</v>
      </c>
      <c r="H31" s="117">
        <f>IF(ISNUMBER(SEARCH('Карта учёта'!$B$16,Расходка[Наименование расходного материала])),MAX($H$1:H30)+1,0)</f>
        <v>30</v>
      </c>
      <c r="I31" s="117">
        <f>IF(ISNUMBER(SEARCH('Карта учёта'!$B$17,Расходка[Наименование расходного материала])),MAX($I$1:I30)+1,0)</f>
        <v>30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>Rinato</v>
      </c>
      <c r="U31" s="116" t="str">
        <f>IFERROR(INDEX(Расходка[Наименование расходного материала],MATCH(Расходка[№],Поиск_расходки[Индекс4],0)),"")</f>
        <v>Rinato</v>
      </c>
      <c r="V31" s="116" t="str">
        <f>IFERROR(INDEX(Расходка[Наименование расходного материала],MATCH(Расходка[№],Поиск_расходки[Индекс5],0)),"")</f>
        <v>Rinato</v>
      </c>
      <c r="W31" s="116" t="str">
        <f>IFERROR(INDEX(Расходка[Наименование расходного материала],MATCH(Расходка[№],Поиск_расходки[Индекс6],0)),"")</f>
        <v>Rinato</v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439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31</v>
      </c>
      <c r="H32" s="117">
        <f>IF(ISNUMBER(SEARCH('Карта учёта'!$B$16,Расходка[Наименование расходного материала])),MAX($H$1:H31)+1,0)</f>
        <v>31</v>
      </c>
      <c r="I32" s="117">
        <f>IF(ISNUMBER(SEARCH('Карта учёта'!$B$17,Расходка[Наименование расходного материала])),MAX($I$1:I31)+1,0)</f>
        <v>31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>Runthrough NS (Floppy)</v>
      </c>
      <c r="U32" s="116" t="str">
        <f>IFERROR(INDEX(Расходка[Наименование расходного материала],MATCH(Расходка[№],Поиск_расходки[Индекс4],0)),"")</f>
        <v>Runthrough NS (Floppy)</v>
      </c>
      <c r="V32" s="116" t="str">
        <f>IFERROR(INDEX(Расходка[Наименование расходного материала],MATCH(Расходка[№],Поиск_расходки[Индекс5],0)),"")</f>
        <v>Runthrough NS (Floppy)</v>
      </c>
      <c r="W32" s="116" t="str">
        <f>IFERROR(INDEX(Расходка[Наименование расходного материала],MATCH(Расходка[№],Поиск_расходки[Индекс6],0)),"")</f>
        <v>Runthrough NS (Floppy)</v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440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32</v>
      </c>
      <c r="H33" s="117">
        <f>IF(ISNUMBER(SEARCH('Карта учёта'!$B$16,Расходка[Наименование расходного материала])),MAX($H$1:H32)+1,0)</f>
        <v>32</v>
      </c>
      <c r="I33" s="117">
        <f>IF(ISNUMBER(SEARCH('Карта учёта'!$B$17,Расходка[Наименование расходного материала])),MAX($I$1:I32)+1,0)</f>
        <v>32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>Runthrough NS Hypercoat</v>
      </c>
      <c r="U33" s="116" t="str">
        <f>IFERROR(INDEX(Расходка[Наименование расходного материала],MATCH(Расходка[№],Поиск_расходки[Индекс4],0)),"")</f>
        <v>Runthrough NS Hypercoat</v>
      </c>
      <c r="V33" s="116" t="str">
        <f>IFERROR(INDEX(Расходка[Наименование расходного материала],MATCH(Расходка[№],Поиск_расходки[Индекс5],0)),"")</f>
        <v>Runthrough NS Hypercoat</v>
      </c>
      <c r="W33" s="116" t="str">
        <f>IFERROR(INDEX(Расходка[Наименование расходного материала],MATCH(Расходка[№],Поиск_расходки[Индекс6],0)),"")</f>
        <v>Runthrough NS Hypercoat</v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441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33</v>
      </c>
      <c r="H34" s="117">
        <f>IF(ISNUMBER(SEARCH('Карта учёта'!$B$16,Расходка[Наименование расходного материала])),MAX($H$1:H33)+1,0)</f>
        <v>33</v>
      </c>
      <c r="I34" s="117">
        <f>IF(ISNUMBER(SEARCH('Карта учёта'!$B$17,Расходка[Наименование расходного материала])),MAX($I$1:I33)+1,0)</f>
        <v>33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>Runthrough NS Intermediate</v>
      </c>
      <c r="U34" s="116" t="str">
        <f>IFERROR(INDEX(Расходка[Наименование расходного материала],MATCH(Расходка[№],Поиск_расходки[Индекс4],0)),"")</f>
        <v>Runthrough NS Intermediate</v>
      </c>
      <c r="V34" s="116" t="str">
        <f>IFERROR(INDEX(Расходка[Наименование расходного материала],MATCH(Расходка[№],Поиск_расходки[Индекс5],0)),"")</f>
        <v>Runthrough NS Intermediate</v>
      </c>
      <c r="W34" s="116" t="str">
        <f>IFERROR(INDEX(Расходка[Наименование расходного материала],MATCH(Расходка[№],Поиск_расходки[Индекс6],0)),"")</f>
        <v>Runthrough NS Intermediate</v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442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34</v>
      </c>
      <c r="H35" s="117">
        <f>IF(ISNUMBER(SEARCH('Карта учёта'!$B$16,Расходка[Наименование расходного материала])),MAX($H$1:H34)+1,0)</f>
        <v>34</v>
      </c>
      <c r="I35" s="117">
        <f>IF(ISNUMBER(SEARCH('Карта учёта'!$B$17,Расходка[Наименование расходного материала])),MAX($I$1:I34)+1,0)</f>
        <v>34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>Sion</v>
      </c>
      <c r="U35" s="116" t="str">
        <f>IFERROR(INDEX(Расходка[Наименование расходного материала],MATCH(Расходка[№],Поиск_расходки[Индекс4],0)),"")</f>
        <v>Sion</v>
      </c>
      <c r="V35" s="116" t="str">
        <f>IFERROR(INDEX(Расходка[Наименование расходного материала],MATCH(Расходка[№],Поиск_расходки[Индекс5],0)),"")</f>
        <v>Sion</v>
      </c>
      <c r="W35" s="116" t="str">
        <f>IFERROR(INDEX(Расходка[Наименование расходного материала],MATCH(Расходка[№],Поиск_расходки[Индекс6],0)),"")</f>
        <v>Sion</v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501</v>
      </c>
    </row>
    <row r="36" spans="1:33">
      <c r="A36">
        <v>35</v>
      </c>
      <c r="B36" t="s">
        <v>3</v>
      </c>
      <c r="C36" t="s">
        <v>382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35</v>
      </c>
      <c r="H36" s="117">
        <f>IF(ISNUMBER(SEARCH('Карта учёта'!$B$16,Расходка[Наименование расходного материала])),MAX($H$1:H35)+1,0)</f>
        <v>35</v>
      </c>
      <c r="I36" s="117">
        <f>IF(ISNUMBER(SEARCH('Карта учёта'!$B$17,Расходка[Наименование расходного материала])),MAX($I$1:I35)+1,0)</f>
        <v>35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>Sion Black</v>
      </c>
      <c r="U36" s="116" t="str">
        <f>IFERROR(INDEX(Расходка[Наименование расходного материала],MATCH(Расходка[№],Поиск_расходки[Индекс4],0)),"")</f>
        <v>Sion Black</v>
      </c>
      <c r="V36" s="116" t="str">
        <f>IFERROR(INDEX(Расходка[Наименование расходного материала],MATCH(Расходка[№],Поиск_расходки[Индекс5],0)),"")</f>
        <v>Sion Black</v>
      </c>
      <c r="W36" s="116" t="str">
        <f>IFERROR(INDEX(Расходка[Наименование расходного материала],MATCH(Расходка[№],Поиск_расходки[Индекс6],0)),"")</f>
        <v>Sion Black</v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443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36</v>
      </c>
      <c r="H37" s="117">
        <f>IF(ISNUMBER(SEARCH('Карта учёта'!$B$16,Расходка[Наименование расходного материала])),MAX($H$1:H36)+1,0)</f>
        <v>36</v>
      </c>
      <c r="I37" s="117">
        <f>IF(ISNUMBER(SEARCH('Карта учёта'!$B$17,Расходка[Наименование расходного материала])),MAX($I$1:I36)+1,0)</f>
        <v>36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>Sion Blue</v>
      </c>
      <c r="U37" s="116" t="str">
        <f>IFERROR(INDEX(Расходка[Наименование расходного материала],MATCH(Расходка[№],Поиск_расходки[Индекс4],0)),"")</f>
        <v>Sion Blue</v>
      </c>
      <c r="V37" s="116" t="str">
        <f>IFERROR(INDEX(Расходка[Наименование расходного материала],MATCH(Расходка[№],Поиск_расходки[Индекс5],0)),"")</f>
        <v>Sion Blue</v>
      </c>
      <c r="W37" s="116" t="str">
        <f>IFERROR(INDEX(Расходка[Наименование расходного материала],MATCH(Расходка[№],Поиск_расходки[Индекс6],0)),"")</f>
        <v>Sion Blue</v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416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37</v>
      </c>
      <c r="H38" s="117">
        <f>IF(ISNUMBER(SEARCH('Карта учёта'!$B$16,Расходка[Наименование расходного материала])),MAX($H$1:H37)+1,0)</f>
        <v>37</v>
      </c>
      <c r="I38" s="117">
        <f>IF(ISNUMBER(SEARCH('Карта учёта'!$B$17,Расходка[Наименование расходного материала])),MAX($I$1:I37)+1,0)</f>
        <v>37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>Thunder</v>
      </c>
      <c r="U38" s="116" t="str">
        <f>IFERROR(INDEX(Расходка[Наименование расходного материала],MATCH(Расходка[№],Поиск_расходки[Индекс4],0)),"")</f>
        <v>Thunder</v>
      </c>
      <c r="V38" s="116" t="str">
        <f>IFERROR(INDEX(Расходка[Наименование расходного материала],MATCH(Расходка[№],Поиск_расходки[Индекс5],0)),"")</f>
        <v>Thunder</v>
      </c>
      <c r="W38" s="116" t="str">
        <f>IFERROR(INDEX(Расходка[Наименование расходного материала],MATCH(Расходка[№],Поиск_расходки[Индекс6],0)),"")</f>
        <v>Thunder</v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503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38</v>
      </c>
      <c r="H39" s="117">
        <f>IF(ISNUMBER(SEARCH('Карта учёта'!$B$16,Расходка[Наименование расходного материала])),MAX($H$1:H38)+1,0)</f>
        <v>38</v>
      </c>
      <c r="I39" s="117">
        <f>IF(ISNUMBER(SEARCH('Карта учёта'!$B$17,Расходка[Наименование расходного материала])),MAX($I$1:I38)+1,0)</f>
        <v>38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>Whisper MS</v>
      </c>
      <c r="U39" s="116" t="str">
        <f>IFERROR(INDEX(Расходка[Наименование расходного материала],MATCH(Расходка[№],Поиск_расходки[Индекс4],0)),"")</f>
        <v>Whisper MS</v>
      </c>
      <c r="V39" s="116" t="str">
        <f>IFERROR(INDEX(Расходка[Наименование расходного материала],MATCH(Расходка[№],Поиск_расходки[Индекс5],0)),"")</f>
        <v>Whisper MS</v>
      </c>
      <c r="W39" s="116" t="str">
        <f>IFERROR(INDEX(Расходка[Наименование расходного материала],MATCH(Расходка[№],Поиск_расходки[Индекс6],0)),"")</f>
        <v>Whisper MS</v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444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39</v>
      </c>
      <c r="H40" s="117">
        <f>IF(ISNUMBER(SEARCH('Карта учёта'!$B$16,Расходка[Наименование расходного материала])),MAX($H$1:H39)+1,0)</f>
        <v>39</v>
      </c>
      <c r="I40" s="117">
        <f>IF(ISNUMBER(SEARCH('Карта учёта'!$B$17,Расходка[Наименование расходного материала])),MAX($I$1:I39)+1,0)</f>
        <v>39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>Winn 200T</v>
      </c>
      <c r="U40" s="116" t="str">
        <f>IFERROR(INDEX(Расходка[Наименование расходного материала],MATCH(Расходка[№],Поиск_расходки[Индекс4],0)),"")</f>
        <v>Winn 200T</v>
      </c>
      <c r="V40" s="116" t="str">
        <f>IFERROR(INDEX(Расходка[Наименование расходного материала],MATCH(Расходка[№],Поиск_расходки[Индекс5],0)),"")</f>
        <v>Winn 200T</v>
      </c>
      <c r="W40" s="116" t="str">
        <f>IFERROR(INDEX(Расходка[Наименование расходного материала],MATCH(Расходка[№],Поиск_расходки[Индекс6],0)),"")</f>
        <v>Winn 200T</v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445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40</v>
      </c>
      <c r="H41" s="117">
        <f>IF(ISNUMBER(SEARCH('Карта учёта'!$B$16,Расходка[Наименование расходного материала])),MAX($H$1:H40)+1,0)</f>
        <v>40</v>
      </c>
      <c r="I41" s="117">
        <f>IF(ISNUMBER(SEARCH('Карта учёта'!$B$17,Расходка[Наименование расходного материала])),MAX($I$1:I40)+1,0)</f>
        <v>40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1" s="116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1" s="116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1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446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41</v>
      </c>
      <c r="H42" s="117">
        <f>IF(ISNUMBER(SEARCH('Карта учёта'!$B$16,Расходка[Наименование расходного материала])),MAX($H$1:H41)+1,0)</f>
        <v>41</v>
      </c>
      <c r="I42" s="117">
        <f>IF(ISNUMBER(SEARCH('Карта учёта'!$B$17,Расходка[Наименование расходного материала])),MAX($I$1:I41)+1,0)</f>
        <v>41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2" s="116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2" s="116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447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42</v>
      </c>
      <c r="H43" s="117">
        <f>IF(ISNUMBER(SEARCH('Карта учёта'!$B$16,Расходка[Наименование расходного материала])),MAX($H$1:H42)+1,0)</f>
        <v>42</v>
      </c>
      <c r="I43" s="117">
        <f>IF(ISNUMBER(SEARCH('Карта учёта'!$B$17,Расходка[Наименование расходного материала])),MAX($I$1:I42)+1,0)</f>
        <v>42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>BMS, Integtity</v>
      </c>
      <c r="U43" s="116" t="str">
        <f>IFERROR(INDEX(Расходка[Наименование расходного материала],MATCH(Расходка[№],Поиск_расходки[Индекс4],0)),"")</f>
        <v>BMS, Integtity</v>
      </c>
      <c r="V43" s="116" t="str">
        <f>IFERROR(INDEX(Расходка[Наименование расходного материала],MATCH(Расходка[№],Поиск_расходки[Индекс5],0)),"")</f>
        <v>BMS, Integtity</v>
      </c>
      <c r="W43" s="116" t="str">
        <f>IFERROR(INDEX(Расходка[Наименование расходного материала],MATCH(Расходка[№],Поиск_расходки[Индекс6],0)),"")</f>
        <v>BMS, Integtity</v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420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43</v>
      </c>
      <c r="H44" s="117">
        <f>IF(ISNUMBER(SEARCH('Карта учёта'!$B$16,Расходка[Наименование расходного материала])),MAX($H$1:H43)+1,0)</f>
        <v>43</v>
      </c>
      <c r="I44" s="117">
        <f>IF(ISNUMBER(SEARCH('Карта учёта'!$B$17,Расходка[Наименование расходного материала])),MAX($I$1:I43)+1,0)</f>
        <v>43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>DES, Calipso</v>
      </c>
      <c r="U44" s="116" t="str">
        <f>IFERROR(INDEX(Расходка[Наименование расходного материала],MATCH(Расходка[№],Поиск_расходки[Индекс4],0)),"")</f>
        <v>DES, Calipso</v>
      </c>
      <c r="V44" s="116" t="str">
        <f>IFERROR(INDEX(Расходка[Наименование расходного материала],MATCH(Расходка[№],Поиск_расходки[Индекс5],0)),"")</f>
        <v>DES, Calipso</v>
      </c>
      <c r="W44" s="116" t="str">
        <f>IFERROR(INDEX(Расходка[Наименование расходного материала],MATCH(Расходка[№],Поиск_расходки[Индекс6],0)),"")</f>
        <v>DES, Calipso</v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448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44</v>
      </c>
      <c r="H45" s="117">
        <f>IF(ISNUMBER(SEARCH('Карта учёта'!$B$16,Расходка[Наименование расходного материала])),MAX($H$1:H44)+1,0)</f>
        <v>44</v>
      </c>
      <c r="I45" s="117">
        <f>IF(ISNUMBER(SEARCH('Карта учёта'!$B$17,Расходка[Наименование расходного материала])),MAX($I$1:I44)+1,0)</f>
        <v>44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>DES, NanoMed</v>
      </c>
      <c r="U45" s="116" t="str">
        <f>IFERROR(INDEX(Расходка[Наименование расходного материала],MATCH(Расходка[№],Поиск_расходки[Индекс4],0)),"")</f>
        <v>DES, NanoMed</v>
      </c>
      <c r="V45" s="116" t="str">
        <f>IFERROR(INDEX(Расходка[Наименование расходного материала],MATCH(Расходка[№],Поиск_расходки[Индекс5],0)),"")</f>
        <v>DES, NanoMed</v>
      </c>
      <c r="W45" s="116" t="str">
        <f>IFERROR(INDEX(Расходка[Наименование расходного материала],MATCH(Расходка[№],Поиск_расходки[Индекс6],0)),"")</f>
        <v>DES, NanoMed</v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449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45</v>
      </c>
      <c r="H46" s="117">
        <f>IF(ISNUMBER(SEARCH('Карта учёта'!$B$16,Расходка[Наименование расходного материала])),MAX($H$1:H45)+1,0)</f>
        <v>45</v>
      </c>
      <c r="I46" s="117">
        <f>IF(ISNUMBER(SEARCH('Карта учёта'!$B$17,Расходка[Наименование расходного материала])),MAX($I$1:I45)+1,0)</f>
        <v>45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>DES, Resolute Integtity</v>
      </c>
      <c r="U46" s="116" t="str">
        <f>IFERROR(INDEX(Расходка[Наименование расходного материала],MATCH(Расходка[№],Поиск_расходки[Индекс4],0)),"")</f>
        <v>DES, Resolute Integtity</v>
      </c>
      <c r="V46" s="116" t="str">
        <f>IFERROR(INDEX(Расходка[Наименование расходного материала],MATCH(Расходка[№],Поиск_расходки[Индекс5],0)),"")</f>
        <v>DES, Resolute Integtity</v>
      </c>
      <c r="W46" s="116" t="str">
        <f>IFERROR(INDEX(Расходка[Наименование расходного материала],MATCH(Расходка[№],Поиск_расходки[Индекс6],0)),"")</f>
        <v>DES, Resolute Integtity</v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450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46</v>
      </c>
      <c r="H47" s="117">
        <f>IF(ISNUMBER(SEARCH('Карта учёта'!$B$16,Расходка[Наименование расходного материала])),MAX($H$1:H46)+1,0)</f>
        <v>46</v>
      </c>
      <c r="I47" s="117">
        <f>IF(ISNUMBER(SEARCH('Карта учёта'!$B$17,Расходка[Наименование расходного материала])),MAX($I$1:I46)+1,0)</f>
        <v>46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>DES, Yukon Chrome PC</v>
      </c>
      <c r="U47" s="116" t="str">
        <f>IFERROR(INDEX(Расходка[Наименование расходного материала],MATCH(Расходка[№],Поиск_расходки[Индекс4],0)),"")</f>
        <v>DES, Yukon Chrome PC</v>
      </c>
      <c r="V47" s="116" t="str">
        <f>IFERROR(INDEX(Расходка[Наименование расходного материала],MATCH(Расходка[№],Поиск_расходки[Индекс5],0)),"")</f>
        <v>DES, Yukon Chrome PC</v>
      </c>
      <c r="W47" s="116" t="str">
        <f>IFERROR(INDEX(Расходка[Наименование расходного материала],MATCH(Расходка[№],Поиск_расходки[Индекс6],0)),"")</f>
        <v>DES, Yukon Chrome PC</v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451</v>
      </c>
    </row>
    <row r="48" spans="1:33">
      <c r="A48">
        <v>47</v>
      </c>
      <c r="B48" t="s">
        <v>6</v>
      </c>
      <c r="C48" s="165" t="s">
        <v>390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47</v>
      </c>
      <c r="H48" s="117">
        <f>IF(ISNUMBER(SEARCH('Карта учёта'!$B$16,Расходка[Наименование расходного материала])),MAX($H$1:H47)+1,0)</f>
        <v>47</v>
      </c>
      <c r="I48" s="117">
        <f>IF(ISNUMBER(SEARCH('Карта учёта'!$B$17,Расходка[Наименование расходного материала])),MAX($I$1:I47)+1,0)</f>
        <v>47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>DES, Firehawk</v>
      </c>
      <c r="U48" s="116" t="str">
        <f>IFERROR(INDEX(Расходка[Наименование расходного материала],MATCH(Расходка[№],Поиск_расходки[Индекс4],0)),"")</f>
        <v>DES, Firehawk</v>
      </c>
      <c r="V48" s="116" t="str">
        <f>IFERROR(INDEX(Расходка[Наименование расходного материала],MATCH(Расходка[№],Поиск_расходки[Индекс5],0)),"")</f>
        <v>DES, Firehawk</v>
      </c>
      <c r="W48" s="116" t="str">
        <f>IFERROR(INDEX(Расходка[Наименование расходного материала],MATCH(Расходка[№],Поиск_расходки[Индекс6],0)),"")</f>
        <v>DES, Firehawk</v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452</v>
      </c>
    </row>
    <row r="49" spans="1:33">
      <c r="A49">
        <v>48</v>
      </c>
      <c r="B49" t="s">
        <v>6</v>
      </c>
      <c r="C49" t="s">
        <v>389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48</v>
      </c>
      <c r="H49" s="117">
        <f>IF(ISNUMBER(SEARCH('Карта учёта'!$B$16,Расходка[Наименование расходного материала])),MAX($H$1:H48)+1,0)</f>
        <v>48</v>
      </c>
      <c r="I49" s="117">
        <f>IF(ISNUMBER(SEARCH('Карта учёта'!$B$17,Расходка[Наименование расходного материала])),MAX($I$1:I48)+1,0)</f>
        <v>48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>DES, Resolute Onyx</v>
      </c>
      <c r="U49" s="116" t="str">
        <f>IFERROR(INDEX(Расходка[Наименование расходного материала],MATCH(Расходка[№],Поиск_расходки[Индекс4],0)),"")</f>
        <v>DES, Resolute Onyx</v>
      </c>
      <c r="V49" s="116" t="str">
        <f>IFERROR(INDEX(Расходка[Наименование расходного материала],MATCH(Расходка[№],Поиск_расходки[Индекс5],0)),"")</f>
        <v>DES, Resolute Onyx</v>
      </c>
      <c r="W49" s="116" t="str">
        <f>IFERROR(INDEX(Расходка[Наименование расходного материала],MATCH(Расходка[№],Поиск_расходки[Индекс6],0)),"")</f>
        <v>DES, Resolute Onyx</v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453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49</v>
      </c>
      <c r="H50" s="117">
        <f>IF(ISNUMBER(SEARCH('Карта учёта'!$B$16,Расходка[Наименование расходного материала])),MAX($H$1:H49)+1,0)</f>
        <v>49</v>
      </c>
      <c r="I50" s="117">
        <f>IF(ISNUMBER(SEARCH('Карта учёта'!$B$17,Расходка[Наименование расходного материала])),MAX($I$1:I49)+1,0)</f>
        <v>49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>Guidezilla™ II 6F</v>
      </c>
      <c r="U50" s="116" t="str">
        <f>IFERROR(INDEX(Расходка[Наименование расходного материала],MATCH(Расходка[№],Поиск_расходки[Индекс4],0)),"")</f>
        <v>Guidezilla™ II 6F</v>
      </c>
      <c r="V50" s="116" t="str">
        <f>IFERROR(INDEX(Расходка[Наименование расходного материала],MATCH(Расходка[№],Поиск_расходки[Индекс5],0)),"")</f>
        <v>Guidezilla™ II 6F</v>
      </c>
      <c r="W50" s="116" t="str">
        <f>IFERROR(INDEX(Расходка[Наименование расходного материала],MATCH(Расходка[№],Поиск_расходки[Индекс6],0)),"")</f>
        <v>Guidezilla™ II 6F</v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454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50</v>
      </c>
      <c r="H51" s="117">
        <f>IF(ISNUMBER(SEARCH('Карта учёта'!$B$16,Расходка[Наименование расходного материала])),MAX($H$1:H50)+1,0)</f>
        <v>50</v>
      </c>
      <c r="I51" s="117">
        <f>IF(ISNUMBER(SEARCH('Карта учёта'!$B$17,Расходка[Наименование расходного материала])),MAX($I$1:I50)+1,0)</f>
        <v>50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>Telescope ™ II 6F</v>
      </c>
      <c r="U51" s="116" t="str">
        <f>IFERROR(INDEX(Расходка[Наименование расходного материала],MATCH(Расходка[№],Поиск_расходки[Индекс4],0)),"")</f>
        <v>Telescope ™ II 6F</v>
      </c>
      <c r="V51" s="116" t="str">
        <f>IFERROR(INDEX(Расходка[Наименование расходного материала],MATCH(Расходка[№],Поиск_расходки[Индекс5],0)),"")</f>
        <v>Telescope ™ II 6F</v>
      </c>
      <c r="W51" s="116" t="str">
        <f>IFERROR(INDEX(Расходка[Наименование расходного материала],MATCH(Расходка[№],Поиск_расходки[Индекс6],0)),"")</f>
        <v>Telescope ™ II 6F</v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455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51</v>
      </c>
      <c r="H52" s="117">
        <f>IF(ISNUMBER(SEARCH('Карта учёта'!$B$16,Расходка[Наименование расходного материала])),MAX($H$1:H51)+1,0)</f>
        <v>51</v>
      </c>
      <c r="I52" s="117">
        <f>IF(ISNUMBER(SEARCH('Карта учёта'!$B$17,Расходка[Наименование расходного материала])),MAX($I$1:I51)+1,0)</f>
        <v>51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>Launcher 6F AL 1</v>
      </c>
      <c r="U52" s="116" t="str">
        <f>IFERROR(INDEX(Расходка[Наименование расходного материала],MATCH(Расходка[№],Поиск_расходки[Индекс4],0)),"")</f>
        <v>Launcher 6F AL 1</v>
      </c>
      <c r="V52" s="116" t="str">
        <f>IFERROR(INDEX(Расходка[Наименование расходного материала],MATCH(Расходка[№],Поиск_расходки[Индекс5],0)),"")</f>
        <v>Launcher 6F AL 1</v>
      </c>
      <c r="W52" s="116" t="str">
        <f>IFERROR(INDEX(Расходка[Наименование расходного материала],MATCH(Расходка[№],Поиск_расходки[Индекс6],0)),"")</f>
        <v>Launcher 6F AL 1</v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456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52</v>
      </c>
      <c r="H53" s="117">
        <f>IF(ISNUMBER(SEARCH('Карта учёта'!$B$16,Расходка[Наименование расходного материала])),MAX($H$1:H52)+1,0)</f>
        <v>52</v>
      </c>
      <c r="I53" s="117">
        <f>IF(ISNUMBER(SEARCH('Карта учёта'!$B$17,Расходка[Наименование расходного материала])),MAX($I$1:I52)+1,0)</f>
        <v>52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>Launcher 6F AL 2</v>
      </c>
      <c r="U53" s="116" t="str">
        <f>IFERROR(INDEX(Расходка[Наименование расходного материала],MATCH(Расходка[№],Поиск_расходки[Индекс4],0)),"")</f>
        <v>Launcher 6F AL 2</v>
      </c>
      <c r="V53" s="116" t="str">
        <f>IFERROR(INDEX(Расходка[Наименование расходного материала],MATCH(Расходка[№],Поиск_расходки[Индекс5],0)),"")</f>
        <v>Launcher 6F AL 2</v>
      </c>
      <c r="W53" s="116" t="str">
        <f>IFERROR(INDEX(Расходка[Наименование расходного материала],MATCH(Расходка[№],Поиск_расходки[Индекс6],0)),"")</f>
        <v>Launcher 6F AL 2</v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457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53</v>
      </c>
      <c r="H54" s="117">
        <f>IF(ISNUMBER(SEARCH('Карта учёта'!$B$16,Расходка[Наименование расходного материала])),MAX($H$1:H53)+1,0)</f>
        <v>53</v>
      </c>
      <c r="I54" s="117">
        <f>IF(ISNUMBER(SEARCH('Карта учёта'!$B$17,Расходка[Наименование расходного материала])),MAX($I$1:I53)+1,0)</f>
        <v>53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>Launcher 6F EBU 3.5</v>
      </c>
      <c r="U54" s="116" t="str">
        <f>IFERROR(INDEX(Расходка[Наименование расходного материала],MATCH(Расходка[№],Поиск_расходки[Индекс4],0)),"")</f>
        <v>Launcher 6F EBU 3.5</v>
      </c>
      <c r="V54" s="116" t="str">
        <f>IFERROR(INDEX(Расходка[Наименование расходного материала],MATCH(Расходка[№],Поиск_расходки[Индекс5],0)),"")</f>
        <v>Launcher 6F EBU 3.5</v>
      </c>
      <c r="W54" s="116" t="str">
        <f>IFERROR(INDEX(Расходка[Наименование расходного материала],MATCH(Расходка[№],Поиск_расходки[Индекс6],0)),"")</f>
        <v>Launcher 6F EBU 3.5</v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458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54</v>
      </c>
      <c r="H55" s="117">
        <f>IF(ISNUMBER(SEARCH('Карта учёта'!$B$16,Расходка[Наименование расходного материала])),MAX($H$1:H54)+1,0)</f>
        <v>54</v>
      </c>
      <c r="I55" s="117">
        <f>IF(ISNUMBER(SEARCH('Карта учёта'!$B$17,Расходка[Наименование расходного материала])),MAX($I$1:I54)+1,0)</f>
        <v>54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>Launcher 6F EBU 4.0</v>
      </c>
      <c r="U55" s="116" t="str">
        <f>IFERROR(INDEX(Расходка[Наименование расходного материала],MATCH(Расходка[№],Поиск_расходки[Индекс4],0)),"")</f>
        <v>Launcher 6F EBU 4.0</v>
      </c>
      <c r="V55" s="116" t="str">
        <f>IFERROR(INDEX(Расходка[Наименование расходного материала],MATCH(Расходка[№],Поиск_расходки[Индекс5],0)),"")</f>
        <v>Launcher 6F EBU 4.0</v>
      </c>
      <c r="W55" s="116" t="str">
        <f>IFERROR(INDEX(Расходка[Наименование расходного материала],MATCH(Расходка[№],Поиск_расходки[Индекс6],0)),"")</f>
        <v>Launcher 6F EBU 4.0</v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459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55</v>
      </c>
      <c r="H56" s="117">
        <f>IF(ISNUMBER(SEARCH('Карта учёта'!$B$16,Расходка[Наименование расходного материала])),MAX($H$1:H55)+1,0)</f>
        <v>55</v>
      </c>
      <c r="I56" s="117">
        <f>IF(ISNUMBER(SEARCH('Карта учёта'!$B$17,Расходка[Наименование расходного материала])),MAX($I$1:I55)+1,0)</f>
        <v>55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>Launcher 6F JL 3.5</v>
      </c>
      <c r="U56" s="116" t="str">
        <f>IFERROR(INDEX(Расходка[Наименование расходного материала],MATCH(Расходка[№],Поиск_расходки[Индекс4],0)),"")</f>
        <v>Launcher 6F JL 3.5</v>
      </c>
      <c r="V56" s="116" t="str">
        <f>IFERROR(INDEX(Расходка[Наименование расходного материала],MATCH(Расходка[№],Поиск_расходки[Индекс5],0)),"")</f>
        <v>Launcher 6F JL 3.5</v>
      </c>
      <c r="W56" s="116" t="str">
        <f>IFERROR(INDEX(Расходка[Наименование расходного материала],MATCH(Расходка[№],Поиск_расходки[Индекс6],0)),"")</f>
        <v>Launcher 6F JL 3.5</v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460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56</v>
      </c>
      <c r="H57" s="117">
        <f>IF(ISNUMBER(SEARCH('Карта учёта'!$B$16,Расходка[Наименование расходного материала])),MAX($H$1:H56)+1,0)</f>
        <v>56</v>
      </c>
      <c r="I57" s="117">
        <f>IF(ISNUMBER(SEARCH('Карта учёта'!$B$17,Расходка[Наименование расходного материала])),MAX($I$1:I56)+1,0)</f>
        <v>56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>Launcher 6F JL 4.0</v>
      </c>
      <c r="U57" s="116" t="str">
        <f>IFERROR(INDEX(Расходка[Наименование расходного материала],MATCH(Расходка[№],Поиск_расходки[Индекс4],0)),"")</f>
        <v>Launcher 6F JL 4.0</v>
      </c>
      <c r="V57" s="116" t="str">
        <f>IFERROR(INDEX(Расходка[Наименование расходного материала],MATCH(Расходка[№],Поиск_расходки[Индекс5],0)),"")</f>
        <v>Launcher 6F JL 4.0</v>
      </c>
      <c r="W57" s="116" t="str">
        <f>IFERROR(INDEX(Расходка[Наименование расходного материала],MATCH(Расходка[№],Поиск_расходки[Индекс6],0)),"")</f>
        <v>Launcher 6F JL 4.0</v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461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57</v>
      </c>
      <c r="H58" s="117">
        <f>IF(ISNUMBER(SEARCH('Карта учёта'!$B$16,Расходка[Наименование расходного материала])),MAX($H$1:H57)+1,0)</f>
        <v>57</v>
      </c>
      <c r="I58" s="117">
        <f>IF(ISNUMBER(SEARCH('Карта учёта'!$B$17,Расходка[Наименование расходного материала])),MAX($I$1:I57)+1,0)</f>
        <v>57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>Launcher 6F JL 4.5</v>
      </c>
      <c r="U58" s="116" t="str">
        <f>IFERROR(INDEX(Расходка[Наименование расходного материала],MATCH(Расходка[№],Поиск_расходки[Индекс4],0)),"")</f>
        <v>Launcher 6F JL 4.5</v>
      </c>
      <c r="V58" s="116" t="str">
        <f>IFERROR(INDEX(Расходка[Наименование расходного материала],MATCH(Расходка[№],Поиск_расходки[Индекс5],0)),"")</f>
        <v>Launcher 6F JL 4.5</v>
      </c>
      <c r="W58" s="116" t="str">
        <f>IFERROR(INDEX(Расходка[Наименование расходного материала],MATCH(Расходка[№],Поиск_расходки[Индекс6],0)),"")</f>
        <v>Launcher 6F JL 4.5</v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462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58</v>
      </c>
      <c r="H59" s="117">
        <f>IF(ISNUMBER(SEARCH('Карта учёта'!$B$16,Расходка[Наименование расходного материала])),MAX($H$1:H58)+1,0)</f>
        <v>58</v>
      </c>
      <c r="I59" s="117">
        <f>IF(ISNUMBER(SEARCH('Карта учёта'!$B$17,Расходка[Наименование расходного материала])),MAX($I$1:I58)+1,0)</f>
        <v>58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>Launcher 6F JR 3.5</v>
      </c>
      <c r="U59" s="116" t="str">
        <f>IFERROR(INDEX(Расходка[Наименование расходного материала],MATCH(Расходка[№],Поиск_расходки[Индекс4],0)),"")</f>
        <v>Launcher 6F JR 3.5</v>
      </c>
      <c r="V59" s="116" t="str">
        <f>IFERROR(INDEX(Расходка[Наименование расходного материала],MATCH(Расходка[№],Поиск_расходки[Индекс5],0)),"")</f>
        <v>Launcher 6F JR 3.5</v>
      </c>
      <c r="W59" s="116" t="str">
        <f>IFERROR(INDEX(Расходка[Наименование расходного материала],MATCH(Расходка[№],Поиск_расходки[Индекс6],0)),"")</f>
        <v>Launcher 6F JR 3.5</v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463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59</v>
      </c>
      <c r="H60" s="117">
        <f>IF(ISNUMBER(SEARCH('Карта учёта'!$B$16,Расходка[Наименование расходного материала])),MAX($H$1:H59)+1,0)</f>
        <v>59</v>
      </c>
      <c r="I60" s="117">
        <f>IF(ISNUMBER(SEARCH('Карта учёта'!$B$17,Расходка[Наименование расходного материала])),MAX($I$1:I59)+1,0)</f>
        <v>59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>Launcher 6F JR 4.0</v>
      </c>
      <c r="U60" s="116" t="str">
        <f>IFERROR(INDEX(Расходка[Наименование расходного материала],MATCH(Расходка[№],Поиск_расходки[Индекс4],0)),"")</f>
        <v>Launcher 6F JR 4.0</v>
      </c>
      <c r="V60" s="116" t="str">
        <f>IFERROR(INDEX(Расходка[Наименование расходного материала],MATCH(Расходка[№],Поиск_расходки[Индекс5],0)),"")</f>
        <v>Launcher 6F JR 4.0</v>
      </c>
      <c r="W60" s="116" t="str">
        <f>IFERROR(INDEX(Расходка[Наименование расходного материала],MATCH(Расходка[№],Поиск_расходки[Индекс6],0)),"")</f>
        <v>Launcher 6F JR 4.0</v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464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60</v>
      </c>
      <c r="H61" s="117">
        <f>IF(ISNUMBER(SEARCH('Карта учёта'!$B$16,Расходка[Наименование расходного материала])),MAX($H$1:H60)+1,0)</f>
        <v>60</v>
      </c>
      <c r="I61" s="117">
        <f>IF(ISNUMBER(SEARCH('Карта учёта'!$B$17,Расходка[Наименование расходного материала])),MAX($I$1:I60)+1,0)</f>
        <v>60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>Launcher 7F JL 3.5</v>
      </c>
      <c r="U61" s="116" t="str">
        <f>IFERROR(INDEX(Расходка[Наименование расходного материала],MATCH(Расходка[№],Поиск_расходки[Индекс4],0)),"")</f>
        <v>Launcher 7F JL 3.5</v>
      </c>
      <c r="V61" s="116" t="str">
        <f>IFERROR(INDEX(Расходка[Наименование расходного материала],MATCH(Расходка[№],Поиск_расходки[Индекс5],0)),"")</f>
        <v>Launcher 7F JL 3.5</v>
      </c>
      <c r="W61" s="116" t="str">
        <f>IFERROR(INDEX(Расходка[Наименование расходного материала],MATCH(Расходка[№],Поиск_расходки[Индекс6],0)),"")</f>
        <v>Launcher 7F JL 3.5</v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425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61</v>
      </c>
      <c r="H62" s="117">
        <f>IF(ISNUMBER(SEARCH('Карта учёта'!$B$16,Расходка[Наименование расходного материала])),MAX($H$1:H61)+1,0)</f>
        <v>61</v>
      </c>
      <c r="I62" s="117">
        <f>IF(ISNUMBER(SEARCH('Карта учёта'!$B$17,Расходка[Наименование расходного материала])),MAX($I$1:I61)+1,0)</f>
        <v>61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>Launcher 7F JL 4.0</v>
      </c>
      <c r="U62" s="116" t="str">
        <f>IFERROR(INDEX(Расходка[Наименование расходного материала],MATCH(Расходка[№],Поиск_расходки[Индекс4],0)),"")</f>
        <v>Launcher 7F JL 4.0</v>
      </c>
      <c r="V62" s="116" t="str">
        <f>IFERROR(INDEX(Расходка[Наименование расходного материала],MATCH(Расходка[№],Поиск_расходки[Индекс5],0)),"")</f>
        <v>Launcher 7F JL 4.0</v>
      </c>
      <c r="W62" s="116" t="str">
        <f>IFERROR(INDEX(Расходка[Наименование расходного материала],MATCH(Расходка[№],Поиск_расходки[Индекс6],0)),"")</f>
        <v>Launcher 7F JL 4.0</v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465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62</v>
      </c>
      <c r="H63" s="117">
        <f>IF(ISNUMBER(SEARCH('Карта учёта'!$B$16,Расходка[Наименование расходного материала])),MAX($H$1:H62)+1,0)</f>
        <v>62</v>
      </c>
      <c r="I63" s="117">
        <f>IF(ISNUMBER(SEARCH('Карта учёта'!$B$17,Расходка[Наименование расходного материала])),MAX($I$1:I62)+1,0)</f>
        <v>62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>Angio-Seal™ VIP</v>
      </c>
      <c r="U63" s="116" t="str">
        <f>IFERROR(INDEX(Расходка[Наименование расходного материала],MATCH(Расходка[№],Поиск_расходки[Индекс4],0)),"")</f>
        <v>Angio-Seal™ VIP</v>
      </c>
      <c r="V63" s="116" t="str">
        <f>IFERROR(INDEX(Расходка[Наименование расходного материала],MATCH(Расходка[№],Поиск_расходки[Индекс5],0)),"")</f>
        <v>Angio-Seal™ VIP</v>
      </c>
      <c r="W63" s="116" t="str">
        <f>IFERROR(INDEX(Расходка[Наименование расходного материала],MATCH(Расходка[№],Поиск_расходки[Индекс6],0)),"")</f>
        <v>Angio-Seal™ VIP</v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466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467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468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469</v>
      </c>
    </row>
    <row r="67" spans="5:33">
      <c r="AF67" s="4" t="s">
        <v>6</v>
      </c>
      <c r="AG67" s="4" t="s">
        <v>470</v>
      </c>
    </row>
    <row r="68" spans="5:33">
      <c r="AF68" s="4" t="s">
        <v>6</v>
      </c>
      <c r="AG68" s="4" t="s">
        <v>471</v>
      </c>
    </row>
    <row r="69" spans="5:33">
      <c r="AF69" s="4" t="s">
        <v>6</v>
      </c>
      <c r="AG69" s="4" t="s">
        <v>472</v>
      </c>
    </row>
    <row r="70" spans="5:33">
      <c r="AF70" s="4" t="s">
        <v>6</v>
      </c>
      <c r="AG70" s="4" t="s">
        <v>473</v>
      </c>
    </row>
    <row r="71" spans="5:33">
      <c r="AF71" s="4" t="s">
        <v>6</v>
      </c>
      <c r="AG71" s="4" t="s">
        <v>428</v>
      </c>
    </row>
    <row r="72" spans="5:33">
      <c r="AF72" s="4" t="s">
        <v>6</v>
      </c>
      <c r="AG72" s="4" t="s">
        <v>474</v>
      </c>
    </row>
    <row r="73" spans="5:33">
      <c r="AF73" s="4" t="s">
        <v>6</v>
      </c>
      <c r="AG73" s="4" t="s">
        <v>429</v>
      </c>
    </row>
    <row r="74" spans="5:33">
      <c r="AF74" s="4" t="s">
        <v>6</v>
      </c>
      <c r="AG74" s="4" t="s">
        <v>475</v>
      </c>
    </row>
    <row r="75" spans="5:33">
      <c r="AF75" s="4" t="s">
        <v>6</v>
      </c>
      <c r="AG75" s="4" t="s">
        <v>476</v>
      </c>
    </row>
    <row r="76" spans="5:33">
      <c r="AF76" s="4" t="s">
        <v>6</v>
      </c>
      <c r="AG76" s="4" t="s">
        <v>477</v>
      </c>
    </row>
    <row r="77" spans="5:33">
      <c r="AF77" s="4" t="s">
        <v>6</v>
      </c>
      <c r="AG77" s="4" t="s">
        <v>478</v>
      </c>
    </row>
    <row r="78" spans="5:33">
      <c r="AF78" s="4" t="s">
        <v>6</v>
      </c>
      <c r="AG78" s="4" t="s">
        <v>479</v>
      </c>
    </row>
    <row r="79" spans="5:33">
      <c r="AF79" s="4" t="s">
        <v>6</v>
      </c>
      <c r="AG79" s="4" t="s">
        <v>480</v>
      </c>
    </row>
    <row r="80" spans="5:33">
      <c r="AF80" s="4" t="s">
        <v>6</v>
      </c>
      <c r="AG80" s="4" t="s">
        <v>481</v>
      </c>
    </row>
    <row r="81" spans="32:33">
      <c r="AF81" s="4" t="s">
        <v>6</v>
      </c>
      <c r="AG81" s="4" t="s">
        <v>482</v>
      </c>
    </row>
    <row r="82" spans="32:33">
      <c r="AF82" s="4" t="s">
        <v>6</v>
      </c>
      <c r="AG82" s="4" t="s">
        <v>483</v>
      </c>
    </row>
    <row r="83" spans="32:33">
      <c r="AF83" s="4" t="s">
        <v>6</v>
      </c>
      <c r="AG83" s="4" t="s">
        <v>484</v>
      </c>
    </row>
    <row r="84" spans="32:33">
      <c r="AF84" s="4" t="s">
        <v>6</v>
      </c>
      <c r="AG84" s="4" t="s">
        <v>435</v>
      </c>
    </row>
    <row r="85" spans="32:33">
      <c r="AF85" s="4" t="s">
        <v>6</v>
      </c>
      <c r="AG85" s="4" t="s">
        <v>436</v>
      </c>
    </row>
    <row r="86" spans="32:33">
      <c r="AF86" s="4" t="s">
        <v>6</v>
      </c>
      <c r="AG86" s="4" t="s">
        <v>485</v>
      </c>
    </row>
    <row r="87" spans="32:33">
      <c r="AF87" s="4" t="s">
        <v>6</v>
      </c>
      <c r="AG87" s="4" t="s">
        <v>486</v>
      </c>
    </row>
    <row r="88" spans="32:33">
      <c r="AF88" s="4" t="s">
        <v>6</v>
      </c>
      <c r="AG88" s="4" t="s">
        <v>487</v>
      </c>
    </row>
    <row r="89" spans="32:33">
      <c r="AF89" s="4" t="s">
        <v>6</v>
      </c>
      <c r="AG89" s="4" t="s">
        <v>488</v>
      </c>
    </row>
    <row r="90" spans="32:33">
      <c r="AF90" s="4" t="s">
        <v>6</v>
      </c>
      <c r="AG90" s="4" t="s">
        <v>489</v>
      </c>
    </row>
    <row r="91" spans="32:33">
      <c r="AF91" s="4" t="s">
        <v>6</v>
      </c>
      <c r="AG91" s="4" t="s">
        <v>490</v>
      </c>
    </row>
    <row r="92" spans="32:33">
      <c r="AF92" s="4" t="s">
        <v>6</v>
      </c>
      <c r="AG92" s="4" t="s">
        <v>491</v>
      </c>
    </row>
    <row r="93" spans="32:33">
      <c r="AF93" s="4" t="s">
        <v>6</v>
      </c>
      <c r="AG93" s="4" t="s">
        <v>492</v>
      </c>
    </row>
    <row r="94" spans="32:33">
      <c r="AF94" s="4" t="s">
        <v>6</v>
      </c>
      <c r="AG94" s="4" t="s">
        <v>439</v>
      </c>
    </row>
    <row r="95" spans="32:33">
      <c r="AF95" s="4" t="s">
        <v>6</v>
      </c>
      <c r="AG95" s="4" t="s">
        <v>440</v>
      </c>
    </row>
    <row r="96" spans="32:33">
      <c r="AF96" s="4" t="s">
        <v>6</v>
      </c>
      <c r="AG96" s="4" t="s">
        <v>493</v>
      </c>
    </row>
    <row r="97" spans="32:33">
      <c r="AF97" s="4" t="s">
        <v>6</v>
      </c>
      <c r="AG97" s="4" t="s">
        <v>494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" zoomScale="90" zoomScaleNormal="90" workbookViewId="0">
      <selection activeCell="A89" sqref="A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303</v>
      </c>
      <c r="B53" t="s">
        <v>514</v>
      </c>
    </row>
    <row r="54" spans="1:2">
      <c r="A54" t="s">
        <v>171</v>
      </c>
      <c r="B54" t="s">
        <v>144</v>
      </c>
    </row>
    <row r="55" spans="1:2">
      <c r="A55" t="s">
        <v>171</v>
      </c>
      <c r="B55" t="s">
        <v>147</v>
      </c>
    </row>
    <row r="56" spans="1:2">
      <c r="A56" t="s">
        <v>171</v>
      </c>
      <c r="B56" t="s">
        <v>150</v>
      </c>
    </row>
    <row r="57" spans="1:2">
      <c r="A57" t="s">
        <v>171</v>
      </c>
      <c r="B57" t="s">
        <v>153</v>
      </c>
    </row>
    <row r="58" spans="1:2">
      <c r="A58" t="s">
        <v>171</v>
      </c>
      <c r="B58" t="s">
        <v>156</v>
      </c>
    </row>
    <row r="59" spans="1:2">
      <c r="A59" t="s">
        <v>171</v>
      </c>
      <c r="B59" t="s">
        <v>159</v>
      </c>
    </row>
    <row r="60" spans="1:2">
      <c r="A60" t="s">
        <v>171</v>
      </c>
      <c r="B60" t="s">
        <v>164</v>
      </c>
    </row>
    <row r="61" spans="1:2">
      <c r="A61" t="s">
        <v>171</v>
      </c>
      <c r="B61" t="s">
        <v>275</v>
      </c>
    </row>
    <row r="62" spans="1:2">
      <c r="A62" t="s">
        <v>171</v>
      </c>
      <c r="B62" t="s">
        <v>166</v>
      </c>
    </row>
    <row r="63" spans="1:2">
      <c r="A63" t="s">
        <v>171</v>
      </c>
      <c r="B63" t="s">
        <v>167</v>
      </c>
    </row>
    <row r="64" spans="1:2">
      <c r="A64" t="s">
        <v>171</v>
      </c>
      <c r="B64" t="s">
        <v>168</v>
      </c>
    </row>
    <row r="65" spans="1:2">
      <c r="A65" t="s">
        <v>171</v>
      </c>
      <c r="B65" t="s">
        <v>169</v>
      </c>
    </row>
    <row r="66" spans="1:2">
      <c r="A66" t="s">
        <v>171</v>
      </c>
      <c r="B66" t="s">
        <v>141</v>
      </c>
    </row>
    <row r="67" spans="1:2">
      <c r="A67" t="s">
        <v>171</v>
      </c>
      <c r="B67" t="s">
        <v>185</v>
      </c>
    </row>
    <row r="68" spans="1:2">
      <c r="A68" t="s">
        <v>172</v>
      </c>
      <c r="B68" t="s">
        <v>342</v>
      </c>
    </row>
    <row r="69" spans="1:2">
      <c r="A69" t="s">
        <v>172</v>
      </c>
      <c r="B69" t="s">
        <v>143</v>
      </c>
    </row>
    <row r="70" spans="1:2">
      <c r="A70" t="s">
        <v>172</v>
      </c>
      <c r="B70" t="s">
        <v>369</v>
      </c>
    </row>
    <row r="71" spans="1:2">
      <c r="A71" t="s">
        <v>172</v>
      </c>
      <c r="B71" t="s">
        <v>146</v>
      </c>
    </row>
    <row r="72" spans="1:2">
      <c r="A72" t="s">
        <v>172</v>
      </c>
      <c r="B72" t="s">
        <v>140</v>
      </c>
    </row>
    <row r="73" spans="1:2">
      <c r="A73" t="s">
        <v>172</v>
      </c>
      <c r="B73" t="s">
        <v>149</v>
      </c>
    </row>
    <row r="74" spans="1:2">
      <c r="A74" t="s">
        <v>172</v>
      </c>
      <c r="B74" t="s">
        <v>152</v>
      </c>
    </row>
    <row r="75" spans="1:2">
      <c r="A75" t="s">
        <v>172</v>
      </c>
      <c r="B75" t="s">
        <v>155</v>
      </c>
    </row>
    <row r="76" spans="1:2">
      <c r="A76" t="s">
        <v>172</v>
      </c>
      <c r="B76" t="s">
        <v>158</v>
      </c>
    </row>
    <row r="77" spans="1:2">
      <c r="A77" t="s">
        <v>172</v>
      </c>
      <c r="B77" t="s">
        <v>161</v>
      </c>
    </row>
    <row r="78" spans="1:2">
      <c r="A78" t="s">
        <v>172</v>
      </c>
      <c r="B78" t="s">
        <v>163</v>
      </c>
    </row>
    <row r="79" spans="1:2">
      <c r="A79" t="s">
        <v>184</v>
      </c>
      <c r="B79" t="s">
        <v>142</v>
      </c>
    </row>
    <row r="80" spans="1:2">
      <c r="A80" t="s">
        <v>184</v>
      </c>
      <c r="B80" t="s">
        <v>274</v>
      </c>
    </row>
    <row r="81" spans="1:2">
      <c r="A81" t="s">
        <v>184</v>
      </c>
      <c r="B81" t="s">
        <v>145</v>
      </c>
    </row>
    <row r="82" spans="1:2">
      <c r="A82" t="s">
        <v>184</v>
      </c>
      <c r="B82" t="s">
        <v>148</v>
      </c>
    </row>
    <row r="83" spans="1:2">
      <c r="A83" t="s">
        <v>184</v>
      </c>
      <c r="B83" t="s">
        <v>151</v>
      </c>
    </row>
    <row r="84" spans="1:2">
      <c r="A84" t="s">
        <v>184</v>
      </c>
      <c r="B84" t="s">
        <v>154</v>
      </c>
    </row>
    <row r="85" spans="1:2">
      <c r="A85" t="s">
        <v>184</v>
      </c>
      <c r="B85" t="s">
        <v>160</v>
      </c>
    </row>
    <row r="86" spans="1:2">
      <c r="A86" t="s">
        <v>184</v>
      </c>
      <c r="B86" t="s">
        <v>157</v>
      </c>
    </row>
    <row r="87" spans="1:2">
      <c r="A87" t="s">
        <v>184</v>
      </c>
      <c r="B87" t="s">
        <v>162</v>
      </c>
    </row>
    <row r="88" spans="1:2">
      <c r="A88" t="s">
        <v>184</v>
      </c>
      <c r="B88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2023-04-07T14:21:32Z</cp:lastPrinted>
  <dcterms:created xsi:type="dcterms:W3CDTF">2015-06-05T18:19:34Z</dcterms:created>
  <dcterms:modified xsi:type="dcterms:W3CDTF">2023-04-07T14:25:37Z</dcterms:modified>
</cp:coreProperties>
</file>