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2" i="1" l="1"/>
  <c r="S51" i="1"/>
  <c r="S53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<sst xmlns="http://schemas.openxmlformats.org/spreadsheetml/2006/main" count="849" uniqueCount="517">
  <si>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</si>
  <si>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</si>
  <si>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</si>
  <si>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</si>
  <si>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</si>
  <si>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</si>
  <si>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</si>
  <si>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</si>
  <si>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</si>
  <si>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</si>
  <si>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</si>
  <si>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</si>
  <si>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</si>
  <si>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</si>
  <si>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</si>
  <si>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</si>
  <si>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</si>
  <si>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</si>
  <si>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</si>
  <si>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</si>
  <si>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</si>
  <si>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</si>
  <si>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</si>
  <si>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</si>
  <si>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</si>
  <si>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</si>
  <si>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</si>
  <si>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</si>
  <si>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</si>
  <si>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</si>
  <si>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</si>
  <si>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</si>
  <si>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</si>
  <si>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</si>
  <si>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</si>
  <si>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</si>
  <si>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</si>
  <si>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</si>
  <si>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</si>
  <si>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</si>
  <si>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</si>
  <si>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</si>
  <si>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</si>
  <si>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</si>
  <si>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</si>
  <si>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</si>
  <si>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</si>
  <si>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</si>
  <si>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</si>
  <si>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</si>
  <si>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</si>
  <si>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</si>
  <si>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</si>
  <si>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</si>
  <si>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</si>
  <si>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</si>
  <si>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</si>
  <si>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</si>
  <si>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</si>
  <si>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</si>
  <si>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</si>
  <si>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</si>
  <si>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</si>
  <si>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</si>
  <si>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</si>
  <si>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</si>
  <si>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</si>
  <si>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</si>
  <si>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</si>
  <si>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</si>
  <si>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</si>
  <si>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</si>
  <si>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</si>
  <si>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</si>
  <si>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</si>
  <si>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</si>
  <si>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</si>
  <si>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</si>
  <si>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</si>
  <si>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</si>
  <si>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</si>
  <si>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</si>
  <si>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</si>
  <si>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</si>
  <si>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</si>
  <si>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</si>
  <si>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</si>
  <si>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</si>
  <si>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</si>
  <si>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</si>
  <si>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</si>
  <si>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</si>
  <si>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</si>
  <si>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</si>
  <si>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</si>
  <si>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</si>
  <si>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</si>
  <si>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</si>
  <si>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</si>
  <si>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</si>
  <si>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</si>
  <si>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</si>
  <si>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</si>
  <si>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</si>
  <si>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</si>
  <si>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</si>
  <si>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</si>
  <si>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</si>
  <si>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</si>
  <si>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</si>
  <si>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</si>
  <si>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</si>
  <si>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</si>
  <si>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</si>
  <si>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</si>
  <si>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</si>
  <si>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</si>
  <si>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</si>
  <si>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</si>
  <si>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</si>
  <si>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</si>
  <si>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</si>
  <si>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</si>
  <si>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</si>
  <si>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</si>
  <si>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</si>
  <si>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</si>
  <si>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</si>
  <si>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</si>
  <si>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</si>
  <si>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</si>
  <si>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</si>
  <si>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</si>
  <si>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</si>
  <si>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</si>
  <si>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</si>
  <si>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</si>
  <si>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</si>
  <si>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</si>
  <si>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</si>
  <si>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</si>
  <si>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</si>
  <si>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</si>
  <si>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</si>
  <si>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</si>
  <si>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</si>
  <si>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</si>
  <si>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</si>
  <si>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</si>
  <si>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</si>
  <si>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</si>
  <si>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</si>
  <si>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</si>
  <si>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</si>
  <si>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</si>
  <si>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</si>
  <si>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</si>
  <si>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</si>
  <si>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</si>
  <si>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</si>
  <si>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</si>
  <si>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</si>
  <si>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</si>
  <si>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</si>
  <si>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</si>
  <si>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</si>
  <si>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</si>
  <si>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</si>
  <si>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</si>
  <si>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</si>
  <si>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</si>
  <si>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</si>
  <si>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</si>
  <si>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</si>
  <si>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</si>
  <si>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</si>
  <si>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</si>
  <si>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</si>
  <si>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</si>
  <si>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</si>
  <si>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</si>
  <si>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</si>
  <si>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</si>
  <si>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</si>
  <si>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</si>
  <si>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</si>
  <si>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</si>
  <si>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</si>
  <si>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</si>
  <si>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</si>
  <si>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</si>
  <si>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</si>
  <si>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</si>
  <si>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</si>
  <si>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</si>
  <si>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</si>
  <si>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</si>
  <si>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</si>
  <si>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</si>
  <si>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</si>
  <si>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</si>
  <si>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</si>
  <si>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</si>
  <si>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</si>
  <si>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</si>
  <si>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</si>
  <si>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</si>
  <si>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</si>
  <si>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</si>
  <si>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</si>
  <si>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</si>
  <si>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</si>
  <si>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</si>
  <si>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</si>
  <si>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</si>
  <si>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</si>
  <si>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</si>
  <si>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</si>
  <si>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</si>
  <si>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</si>
  <si>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</si>
  <si>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</si>
  <si>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</si>
  <si>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</si>
  <si>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</si>
  <si>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</si>
  <si>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</si>
  <si>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</si>
  <si>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</si>
  <si>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</si>
  <si>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</si>
  <si>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</si>
  <si>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</si>
  <si>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</si>
  <si>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</si>
  <si>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</si>
  <si>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</si>
  <si>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</si>
  <si>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</si>
  <si>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</si>
  <si>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</si>
  <si>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</si>
  <si>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</si>
  <si>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</si>
  <si>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</si>
  <si>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</si>
  <si>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</si>
  <si>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</si>
  <si>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</si>
  <si>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</si>
  <si>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</si>
  <si>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</si>
  <si>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</si>
  <si>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</si>
  <si>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</si>
  <si>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</si>
  <si>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</si>
  <si>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</si>
  <si>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</si>
  <si>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</si>
  <si>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</si>
  <si>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</si>
  <si>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</si>
  <si>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</si>
  <si>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</si>
  <si>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</si>
  <si>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</si>
  <si>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</si>
  <si>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</si>
  <si>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</si>
  <si>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</si>
  <si>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</si>
  <si>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</si>
  <si>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</si>
  <si>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</si>
  <si>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</si>
  <si>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</si>
  <si>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</si>
  <si>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</si>
  <si>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</si>
  <si>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</si>
  <si>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</si>
  <si>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</si>
  <si>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</si>
  <si>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</si>
  <si>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</si>
  <si>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</si>
  <si>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</si>
  <si>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</si>
  <si>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</si>
  <si>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</si>
  <si>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</si>
  <si>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</si>
  <si>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</si>
  <si>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</si>
  <si>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</si>
  <si>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</si>
  <si>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</si>
  <si>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</si>
  <si>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</si>
  <si>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</si>
  <si>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</si>
  <si>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</si>
  <si>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</si>
  <si>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</si>
  <si>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</si>
  <si>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</si>
  <si>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</si>
  <si>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</si>
  <si>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</si>
  <si>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</si>
  <si>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</si>
  <si>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</si>
  <si>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</si>
  <si>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</si>
  <si>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</si>
  <si>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</si>
  <si>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</si>
  <si>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</si>
  <si>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</si>
  <si>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</si>
  <si>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</si>
  <si>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</si>
  <si>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</si>
  <si>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</si>
  <si>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</si>
  <si>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</si>
  <si>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</si>
  <si>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</si>
  <si>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</si>
  <si>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</si>
  <si>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</si>
  <si>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</si>
  <si>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</si>
  <si>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</si>
  <si>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</si>
  <si>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</si>
  <si>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</si>
  <si>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</si>
  <si>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</si>
  <si>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</si>
  <si>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</si>
  <si>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</si>
  <si>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</si>
  <si>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</si>
  <si>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</si>
  <si>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</si>
  <si>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</si>
  <si>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</si>
  <si>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</si>
  <si>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</si>
  <si>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</si>
  <si>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</si>
  <si>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</si>
  <si>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</si>
  <si>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</si>
  <si>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</si>
  <si>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</si>
  <si>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</si>
  <si>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</si>
  <si>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</si>
  <si>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</si>
  <si>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</si>
  <si>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</si>
  <si>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</si>
  <si>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</si>
  <si>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</si>
  <si>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</si>
  <si>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</si>
  <si>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</si>
  <si>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</si>
  <si>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</si>
  <si>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</si>
  <si>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</si>
  <si>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</si>
  <si>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</si>
  <si>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</si>
  <si>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</si>
  <si>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</si>
  <si>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</si>
  <si>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</si>
  <si>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</si>
  <si>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</si>
  <si>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</si>
  <si>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</si>
  <si>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</si>
  <si>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</si>
  <si>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</si>
  <si>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</si>
  <si>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</si>
  <si>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</si>
  <si>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</si>
  <si>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</si>
  <si>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</si>
  <si>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</si>
  <si>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</si>
  <si>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</si>
  <si>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</si>
  <si>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</si>
  <si>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</si>
  <si>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</si>
  <si>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</si>
  <si>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</si>
  <si>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</si>
  <si>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</si>
  <si>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С учётом клинических данных совместно с деж.кардиологом принято решение  о выполнении экстренной реваскуляризации бассейна ПНА - ДВ</t>
  </si>
  <si>
    <t>150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</si>
  <si>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</si>
  <si>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</si>
  <si>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</si>
  <si>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</si>
  <si>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</si>
  <si>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</si>
  <si>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</si>
  <si>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</si>
  <si>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</si>
  <si>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</si>
  <si>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</si>
  <si>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</si>
  <si>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</si>
  <si>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</si>
  <si>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</si>
  <si>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</si>
  <si>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</si>
  <si>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</si>
  <si>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</si>
  <si>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</si>
  <si>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</si>
  <si>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</si>
  <si>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</si>
  <si>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</si>
  <si>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</si>
  <si>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</si>
  <si>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</si>
  <si>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</si>
  <si>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</si>
  <si>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</si>
  <si>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</si>
  <si>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</si>
  <si>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</si>
  <si>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</si>
  <si>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</si>
  <si>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</si>
  <si>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</si>
  <si>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</si>
  <si>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</si>
  <si>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</si>
  <si>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</si>
  <si>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</si>
  <si>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</si>
  <si>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</si>
  <si>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</si>
  <si>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</si>
  <si>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</si>
  <si>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</si>
  <si>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</si>
  <si>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</si>
  <si>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</si>
  <si>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</si>
  <si>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</si>
  <si>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</si>
  <si>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</si>
  <si>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</si>
  <si>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</si>
  <si>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</si>
  <si>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</si>
  <si>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</si>
  <si>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</si>
  <si>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</si>
  <si>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</si>
  <si>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</si>
  <si>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</si>
  <si>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</si>
  <si>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</si>
  <si>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</si>
  <si>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</si>
  <si>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</si>
  <si>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</si>
  <si>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</si>
  <si>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</si>
  <si>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</si>
  <si>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</si>
  <si>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</si>
  <si>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</si>
  <si>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</si>
  <si>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</si>
  <si>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</si>
  <si>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</si>
  <si>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</si>
  <si>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</si>
  <si>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</si>
  <si>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</si>
  <si>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</si>
  <si>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</si>
  <si>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</si>
  <si>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</si>
  <si>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</si>
  <si>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</si>
  <si>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</si>
  <si>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</si>
  <si>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</si>
  <si>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</si>
  <si>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</si>
  <si>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</si>
  <si>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</si>
  <si>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</si>
  <si>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</si>
  <si>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</si>
  <si>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</si>
  <si>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</si>
  <si>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</si>
  <si>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r>
      <rPr>
        <i/>
        <sz val="11"/>
        <color theme="1"/>
        <rFont val="Calibri"/>
        <family val="2"/>
        <charset val="204"/>
        <scheme val="minor"/>
      </rPr>
      <t>Постельный режим 2 часа. Контроль места пункции. С целью профилактики контраст индуцированной нефропатии – режим гидратации Na Cl 0.9%-150 мл/час. В течении суток.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Снять повязку через 6 ч. </t>
    </r>
  </si>
  <si>
    <t>План оперативного вмешательства:</t>
  </si>
  <si>
    <t>04:45</t>
  </si>
  <si>
    <t>Зызов Н.И.</t>
  </si>
  <si>
    <t>Устье ствола ЛКА катетеризировано проводниковым катетером Launcher JL 3,5 6Fr. Коронарный проводник Fielder заведен в дистальный сегмент ОА. В зону проксимального сегмента ОА с покрытием устья  имплантирован  DES Resolute Integrity 3,5-34 давлением 12 атм. Постдилятация в стенте БК NC Колибри 3,5-20 мм, давлением 16 и 18 атм.  На контрольных съемках стент раскрыты удовлетворительно, признаков диссекций, тромбоза нет. Антеградный кровоток в ОА TIMI III. Ангиографический удовлетворительный. Пациент в стабильном состоянии переводится в ПРИТ для дальнейшего наблюдения и лечения.</t>
  </si>
  <si>
    <t>3,5 - 20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</si>
</sst>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4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3" fillId="0" borderId="8" xfId="0" applyFont="1" applyBorder="1"/>
    <xf numFmtId="0" fontId="38" fillId="0" borderId="3" xfId="0" applyFont="1" applyBorder="1" applyAlignment="1">
      <alignment horizontal="left" vertical="center"/>
    </xf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J13" sqref="J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0.52083333333333337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0.54166666666666663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192</v>
      </c>
      <c r="B11" s="90" t="s">
        <v>514</v>
      </c>
      <c r="C11" s="8"/>
      <c r="D11" s="96" t="s">
        <v>170</v>
      </c>
      <c r="E11" s="94"/>
      <c r="F11" s="94"/>
      <c r="G11" s="24" t="s">
        <v>252</v>
      </c>
      <c r="H11" s="26"/>
    </row>
    <row r="12" spans="1:8" ht="16.5" thickTop="1">
      <c r="A12" s="81" t="s">
        <v>8</v>
      </c>
      <c r="B12" s="82">
        <v>17905</v>
      </c>
      <c r="C12" s="12"/>
      <c r="D12" s="96" t="s">
        <v>303</v>
      </c>
      <c r="E12" s="94"/>
      <c r="F12" s="94"/>
      <c r="G12" s="24" t="s">
        <v>262</v>
      </c>
      <c r="H12" s="26"/>
    </row>
    <row r="13" spans="1:8" ht="15.75">
      <c r="A13" s="15" t="s">
        <v>10</v>
      </c>
      <c r="B13" s="30">
        <f>DATEDIF(B12,B8,"y")</f>
        <v>74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9392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24</v>
      </c>
      <c r="D15" s="36"/>
      <c r="E15" s="36"/>
      <c r="F15" s="36"/>
      <c r="G15" s="169" t="s">
        <v>404</v>
      </c>
      <c r="H15" s="173" t="s">
        <v>513</v>
      </c>
    </row>
    <row r="16" spans="1:8" ht="15.6" customHeight="1">
      <c r="A16" s="15" t="s">
        <v>106</v>
      </c>
      <c r="B16" s="19" t="s">
        <v>131</v>
      </c>
      <c r="D16" s="36"/>
      <c r="E16" s="36"/>
      <c r="F16" s="36"/>
      <c r="G16" s="170" t="s">
        <v>409</v>
      </c>
      <c r="H16" s="168">
        <v>2147.23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4.0797369999999997</v>
      </c>
    </row>
    <row r="18" spans="1:8" ht="14.45" customHeight="1">
      <c r="A18" s="57" t="s">
        <v>188</v>
      </c>
      <c r="B18" s="87"/>
      <c r="D18" s="28" t="s">
        <v>210</v>
      </c>
      <c r="E18" s="28"/>
      <c r="F18" s="28"/>
      <c r="G18" s="85" t="s">
        <v>189</v>
      </c>
      <c r="H18" s="86" t="s">
        <v>407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/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/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/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/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405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L26" sqref="L2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209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45029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0.52083333333333337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392</v>
      </c>
      <c r="B15" s="192">
        <f>IF(B14&lt;B13,B14+1,B14)-B13</f>
        <v>2.083333333333337E-2</v>
      </c>
      <c r="D15" s="96" t="s">
        <v>170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Зызов Н.И.</v>
      </c>
      <c r="D16" s="96" t="s">
        <v>303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17905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74</v>
      </c>
      <c r="H18" s="39"/>
    </row>
    <row r="19" spans="1:8" ht="14.45" customHeight="1">
      <c r="A19" s="15" t="s">
        <v>12</v>
      </c>
      <c r="B19" s="68">
        <f>КАГ!B14</f>
        <v>9392</v>
      </c>
      <c r="C19" s="69"/>
      <c r="D19" s="69"/>
      <c r="E19" s="69"/>
      <c r="F19" s="69"/>
      <c r="G19" s="169" t="s">
        <v>404</v>
      </c>
      <c r="H19" s="184" t="str">
        <f>КАГ!H15</f>
        <v>04:45</v>
      </c>
    </row>
    <row r="20" spans="1:8" ht="14.45" customHeight="1">
      <c r="A20" s="15" t="s">
        <v>133</v>
      </c>
      <c r="B20" s="68">
        <f>КАГ!B15</f>
        <v>24</v>
      </c>
      <c r="C20" s="70"/>
      <c r="D20" s="70"/>
      <c r="E20" s="70"/>
      <c r="F20" s="70"/>
      <c r="G20" s="170" t="s">
        <v>409</v>
      </c>
      <c r="H20" s="185">
        <f>КАГ!H16</f>
        <v>2147.23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1" t="s">
        <v>393</v>
      </c>
      <c r="H21" s="172">
        <f>КАГ!H17</f>
        <v>4.0797369999999997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515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398</v>
      </c>
      <c r="B40" s="182" t="s">
        <v>391</v>
      </c>
      <c r="C40" s="121"/>
      <c r="D40" s="237" t="s">
        <v>511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3" sqref="D13:D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Зызов Н.И.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17905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74</v>
      </c>
    </row>
    <row r="7" spans="1:4">
      <c r="A7" s="38"/>
      <c r="C7" s="102" t="s">
        <v>12</v>
      </c>
      <c r="D7" s="104">
        <f>КАГ!$B$14</f>
        <v>9392</v>
      </c>
    </row>
    <row r="8" spans="1:4">
      <c r="A8" s="199" t="str">
        <f>ЧКВ!$A$9</f>
        <v>Код модели: 22227</v>
      </c>
      <c r="B8" s="105"/>
      <c r="C8" s="102" t="s">
        <v>133</v>
      </c>
      <c r="D8" s="104">
        <f>КАГ!$B$15</f>
        <v>24</v>
      </c>
    </row>
    <row r="9" spans="1:4">
      <c r="A9" s="199" t="str">
        <f>ЧКВ!$A$10</f>
        <v>Код метода: 2633</v>
      </c>
      <c r="C9" s="106" t="s">
        <v>106</v>
      </c>
      <c r="D9" s="104" t="str">
        <f>КАГ!$B$16</f>
        <v>ИБС</v>
      </c>
    </row>
    <row r="10" spans="1:4">
      <c r="A10" s="200"/>
      <c r="B10" s="31"/>
      <c r="C10" s="153" t="s">
        <v>13</v>
      </c>
      <c r="D10" s="154">
        <f>КАГ!$B$8</f>
        <v>45029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403</v>
      </c>
      <c r="C16" s="137" t="s">
        <v>516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480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8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493</v>
      </c>
      <c r="G3" s="3" t="s">
        <v>494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408</v>
      </c>
      <c r="F5" t="s">
        <v>131</v>
      </c>
      <c r="G5" s="3" t="s">
        <v>494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493</v>
      </c>
      <c r="G13" s="3" t="s">
        <v>495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496</v>
      </c>
      <c r="V17" t="s">
        <v>402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508</v>
      </c>
      <c r="AN1" s="2" t="s">
        <v>502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1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JL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материала],MATCH(Расходка[№],Поиск_расходки[Индекс5],0)),"")</f>
        <v>DES, Resolute Integtity</v>
      </c>
      <c r="W2" s="116" t="str">
        <f>IFERROR(INDEX(Расходка[Наименование расходного материала],MATCH(Расходка[№],Поиск_расходки[Индекс6],0)),"")</f>
        <v>Hunter® 6F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504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2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497</v>
      </c>
      <c r="AO3" t="s">
        <v>505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3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>Euphora</v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412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510</v>
      </c>
      <c r="AO4" t="s">
        <v>507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4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>NC Accuforce</v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413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506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5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>NC Euphora</v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414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509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6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>Sapphire</v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503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7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>Sprinter Legend</v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416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8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>SubMarine Rapido, Invatec</v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417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9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>Колибри</v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418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1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10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419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11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>Nitrex 260</v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420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12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>RadiFocus</v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421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13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>BasixCOMPAK</v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500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14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>BasixTOUCH</v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422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15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>Dolphin</v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423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16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>Lepu Medical</v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424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17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>Perouse Medical FLAMINGO</v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425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18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>Oscor 7F</v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426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19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>Cougar LS Hydro-Track®</v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427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20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>Cougar XT Hydro-Track®</v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428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21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>Fielder</v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429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22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>Fielder XT-A</v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430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23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>Fielder XT-R</v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431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24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>Gaia Second</v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432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25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>Gaia Third</v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433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26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>Intuition</v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434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27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>ProVia 3 Hydro-Track®</v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435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28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>ProVia 6 Hydro-Track®</v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436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29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>ProVia 9 Hydro-Track®</v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498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30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>Rinato</v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437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31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>Runthrough NS (Floppy)</v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438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32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>Runthrough NS Hypercoat</v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439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33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>Runthrough NS Intermediate</v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440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34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>Sion</v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499</v>
      </c>
    </row>
    <row r="36" spans="1:33">
      <c r="A36">
        <v>35</v>
      </c>
      <c r="B36" t="s">
        <v>3</v>
      </c>
      <c r="C36" t="s">
        <v>382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35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>Sion Black</v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441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36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>Sion Blue</v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414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37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>Thunder</v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501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38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>Whisper MS</v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442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39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>Winn 200T</v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40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444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41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445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42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>BMS, Integtity</v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418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43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>DES, Calipso</v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446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44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>DES, NanoMed</v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447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1</v>
      </c>
      <c r="J46" s="117">
        <f>IF(ISNUMBER(SEARCH('Карта учёта'!$B$18,Расходка[Наименование расходного материала])),MAX($J$1:J45)+1,0)</f>
        <v>45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>DES, Resolute Integtity</v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448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46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>DES, Yukon Chrome PC</v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449</v>
      </c>
    </row>
    <row r="48" spans="1:33">
      <c r="A48">
        <v>47</v>
      </c>
      <c r="B48" t="s">
        <v>6</v>
      </c>
      <c r="C48" s="165" t="s">
        <v>390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47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>DES, Firehawk</v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450</v>
      </c>
    </row>
    <row r="49" spans="1:33">
      <c r="A49">
        <v>48</v>
      </c>
      <c r="B49" t="s">
        <v>6</v>
      </c>
      <c r="C49" t="s">
        <v>389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48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>DES, Resolute Onyx</v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451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49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>Guidezilla™ II 6F</v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452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50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>Telescope ™ II 6F</v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453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51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>Launcher 6F AL 1</v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454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52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>Launcher 6F AL 2</v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455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53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>Launcher 6F EBU 3.5</v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456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54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>Launcher 6F EBU 4.0</v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457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55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>Launcher 6F JL 3.5</v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458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56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>Launcher 6F JL 4.0</v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459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57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>Launcher 6F JL 4.5</v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460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58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>Launcher 6F JR 3.5</v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461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59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>Launcher 6F JR 4.0</v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462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60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>Launcher 7F JL 3.5</v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423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61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>Launcher 7F JL 4.0</v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463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62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>Angio-Seal™ VIP</v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464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465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466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467</v>
      </c>
    </row>
    <row r="67" spans="5:33">
      <c r="AF67" s="4" t="s">
        <v>6</v>
      </c>
      <c r="AG67" s="4" t="s">
        <v>468</v>
      </c>
    </row>
    <row r="68" spans="5:33">
      <c r="AF68" s="4" t="s">
        <v>6</v>
      </c>
      <c r="AG68" s="4" t="s">
        <v>469</v>
      </c>
    </row>
    <row r="69" spans="5:33">
      <c r="AF69" s="4" t="s">
        <v>6</v>
      </c>
      <c r="AG69" s="4" t="s">
        <v>470</v>
      </c>
    </row>
    <row r="70" spans="5:33">
      <c r="AF70" s="4" t="s">
        <v>6</v>
      </c>
      <c r="AG70" s="4" t="s">
        <v>471</v>
      </c>
    </row>
    <row r="71" spans="5:33">
      <c r="AF71" s="4" t="s">
        <v>6</v>
      </c>
      <c r="AG71" s="4" t="s">
        <v>426</v>
      </c>
    </row>
    <row r="72" spans="5:33">
      <c r="AF72" s="4" t="s">
        <v>6</v>
      </c>
      <c r="AG72" s="4" t="s">
        <v>472</v>
      </c>
    </row>
    <row r="73" spans="5:33">
      <c r="AF73" s="4" t="s">
        <v>6</v>
      </c>
      <c r="AG73" s="4" t="s">
        <v>427</v>
      </c>
    </row>
    <row r="74" spans="5:33">
      <c r="AF74" s="4" t="s">
        <v>6</v>
      </c>
      <c r="AG74" s="4" t="s">
        <v>473</v>
      </c>
    </row>
    <row r="75" spans="5:33">
      <c r="AF75" s="4" t="s">
        <v>6</v>
      </c>
      <c r="AG75" s="4" t="s">
        <v>474</v>
      </c>
    </row>
    <row r="76" spans="5:33">
      <c r="AF76" s="4" t="s">
        <v>6</v>
      </c>
      <c r="AG76" s="4" t="s">
        <v>475</v>
      </c>
    </row>
    <row r="77" spans="5:33">
      <c r="AF77" s="4" t="s">
        <v>6</v>
      </c>
      <c r="AG77" s="4" t="s">
        <v>476</v>
      </c>
    </row>
    <row r="78" spans="5:33">
      <c r="AF78" s="4" t="s">
        <v>6</v>
      </c>
      <c r="AG78" s="4" t="s">
        <v>477</v>
      </c>
    </row>
    <row r="79" spans="5:33">
      <c r="AF79" s="4" t="s">
        <v>6</v>
      </c>
      <c r="AG79" s="4" t="s">
        <v>478</v>
      </c>
    </row>
    <row r="80" spans="5:33">
      <c r="AF80" s="4" t="s">
        <v>6</v>
      </c>
      <c r="AG80" s="4" t="s">
        <v>479</v>
      </c>
    </row>
    <row r="81" spans="32:33">
      <c r="AF81" s="4" t="s">
        <v>6</v>
      </c>
      <c r="AG81" s="4" t="s">
        <v>480</v>
      </c>
    </row>
    <row r="82" spans="32:33">
      <c r="AF82" s="4" t="s">
        <v>6</v>
      </c>
      <c r="AG82" s="4" t="s">
        <v>481</v>
      </c>
    </row>
    <row r="83" spans="32:33">
      <c r="AF83" s="4" t="s">
        <v>6</v>
      </c>
      <c r="AG83" s="4" t="s">
        <v>482</v>
      </c>
    </row>
    <row r="84" spans="32:33">
      <c r="AF84" s="4" t="s">
        <v>6</v>
      </c>
      <c r="AG84" s="4" t="s">
        <v>433</v>
      </c>
    </row>
    <row r="85" spans="32:33">
      <c r="AF85" s="4" t="s">
        <v>6</v>
      </c>
      <c r="AG85" s="4" t="s">
        <v>434</v>
      </c>
    </row>
    <row r="86" spans="32:33">
      <c r="AF86" s="4" t="s">
        <v>6</v>
      </c>
      <c r="AG86" s="4" t="s">
        <v>483</v>
      </c>
    </row>
    <row r="87" spans="32:33">
      <c r="AF87" s="4" t="s">
        <v>6</v>
      </c>
      <c r="AG87" s="4" t="s">
        <v>484</v>
      </c>
    </row>
    <row r="88" spans="32:33">
      <c r="AF88" s="4" t="s">
        <v>6</v>
      </c>
      <c r="AG88" s="4" t="s">
        <v>485</v>
      </c>
    </row>
    <row r="89" spans="32:33">
      <c r="AF89" s="4" t="s">
        <v>6</v>
      </c>
      <c r="AG89" s="4" t="s">
        <v>486</v>
      </c>
    </row>
    <row r="90" spans="32:33">
      <c r="AF90" s="4" t="s">
        <v>6</v>
      </c>
      <c r="AG90" s="4" t="s">
        <v>487</v>
      </c>
    </row>
    <row r="91" spans="32:33">
      <c r="AF91" s="4" t="s">
        <v>6</v>
      </c>
      <c r="AG91" s="4" t="s">
        <v>488</v>
      </c>
    </row>
    <row r="92" spans="32:33">
      <c r="AF92" s="4" t="s">
        <v>6</v>
      </c>
      <c r="AG92" s="4" t="s">
        <v>489</v>
      </c>
    </row>
    <row r="93" spans="32:33">
      <c r="AF93" s="4" t="s">
        <v>6</v>
      </c>
      <c r="AG93" s="4" t="s">
        <v>490</v>
      </c>
    </row>
    <row r="94" spans="32:33">
      <c r="AF94" s="4" t="s">
        <v>6</v>
      </c>
      <c r="AG94" s="4" t="s">
        <v>437</v>
      </c>
    </row>
    <row r="95" spans="32:33">
      <c r="AF95" s="4" t="s">
        <v>6</v>
      </c>
      <c r="AG95" s="4" t="s">
        <v>438</v>
      </c>
    </row>
    <row r="96" spans="32:33">
      <c r="AF96" s="4" t="s">
        <v>6</v>
      </c>
      <c r="AG96" s="4" t="s">
        <v>491</v>
      </c>
    </row>
    <row r="97" spans="32:33">
      <c r="AF97" s="4" t="s">
        <v>6</v>
      </c>
      <c r="AG97" s="4" t="s">
        <v>492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2023-04-13T10:55:01Z</cp:lastPrinted>
  <dcterms:created xsi:type="dcterms:W3CDTF">2015-06-05T18:19:34Z</dcterms:created>
  <dcterms:modified xsi:type="dcterms:W3CDTF">2023-04-13T10:56:24Z</dcterms:modified>
</cp:coreProperties>
</file>