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8" i="9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<sst xmlns="http://schemas.openxmlformats.org/spreadsheetml/2006/main" count="854" uniqueCount="521">
  <si>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</si>
  <si>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</si>
  <si>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</si>
  <si>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</si>
  <si>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</si>
  <si>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</si>
  <si>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</si>
  <si>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</si>
  <si>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</si>
  <si>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</si>
  <si>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</si>
  <si>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</si>
  <si>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</si>
  <si>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</si>
  <si>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</si>
  <si>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</si>
  <si>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</si>
  <si>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</si>
  <si>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</si>
  <si>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</si>
  <si>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</si>
  <si>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</si>
  <si>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</si>
  <si>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</si>
  <si>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</si>
  <si>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</si>
  <si>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</si>
  <si>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</si>
  <si>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</si>
  <si>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</si>
  <si>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</si>
  <si>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</si>
  <si>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</si>
  <si>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</si>
  <si>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</si>
  <si>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</si>
  <si>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</si>
  <si>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</si>
  <si>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</si>
  <si>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</si>
  <si>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</si>
  <si>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</si>
  <si>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</si>
  <si>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</si>
  <si>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</si>
  <si>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</si>
  <si>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</si>
  <si>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</si>
  <si>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</si>
  <si>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</si>
  <si>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</si>
  <si>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</si>
  <si>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</si>
  <si>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</si>
  <si>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</si>
  <si>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</si>
  <si>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</si>
  <si>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</si>
  <si>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</si>
  <si>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</si>
  <si>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</si>
  <si>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</si>
  <si>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</si>
  <si>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</si>
  <si>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</si>
  <si>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</si>
  <si>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</si>
  <si>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</si>
  <si>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</si>
  <si>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</si>
  <si>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</si>
  <si>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</si>
  <si>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</si>
  <si>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</si>
  <si>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</si>
  <si>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</si>
  <si>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</si>
  <si>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</si>
  <si>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</si>
  <si>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</si>
  <si>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</si>
  <si>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</si>
  <si>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</si>
  <si>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</si>
  <si>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</si>
  <si>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</si>
  <si>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</si>
  <si>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</si>
  <si>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</si>
  <si>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</si>
  <si>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</si>
  <si>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</si>
  <si>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</si>
  <si>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</si>
  <si>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</si>
  <si>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</si>
  <si>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</si>
  <si>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</si>
  <si>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</si>
  <si>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</si>
  <si>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</si>
  <si>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</si>
  <si>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</si>
  <si>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</si>
  <si>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</si>
  <si>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</si>
  <si>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</si>
  <si>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</si>
  <si>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</si>
  <si>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</si>
  <si>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</si>
  <si>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</si>
  <si>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</si>
  <si>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</si>
  <si>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</si>
  <si>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</si>
  <si>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</si>
  <si>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</si>
  <si>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</si>
  <si>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</si>
  <si>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</si>
  <si>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</si>
  <si>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</si>
  <si>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</si>
  <si>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</si>
  <si>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</si>
  <si>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</si>
  <si>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</si>
  <si>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</si>
  <si>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</si>
  <si>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</si>
  <si>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</si>
  <si>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</si>
  <si>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</si>
  <si>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</si>
  <si>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</si>
  <si>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</si>
  <si>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</si>
  <si>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</si>
  <si>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</si>
  <si>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</si>
  <si>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</si>
  <si>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</si>
  <si>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</si>
  <si>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</si>
  <si>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</si>
  <si>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</si>
  <si>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</si>
  <si>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</si>
  <si>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</si>
  <si>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</si>
  <si>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</si>
  <si>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</si>
  <si>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</si>
  <si>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</si>
  <si>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</si>
  <si>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</si>
  <si>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</si>
  <si>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</si>
  <si>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</si>
  <si>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</si>
  <si>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</si>
  <si>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</si>
  <si>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</si>
  <si>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</si>
  <si>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</si>
  <si>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</si>
  <si>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</si>
  <si>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</si>
  <si>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</si>
  <si>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</si>
  <si>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</si>
  <si>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</si>
  <si>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</si>
  <si>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</si>
  <si>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</si>
  <si>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</si>
  <si>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</si>
  <si>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</si>
  <si>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</si>
  <si>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</si>
  <si>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</si>
  <si>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</si>
  <si>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</si>
  <si>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</si>
  <si>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</si>
  <si>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</si>
  <si>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</si>
  <si>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</si>
  <si>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</si>
  <si>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</si>
  <si>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</si>
  <si>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</si>
  <si>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</si>
  <si>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</si>
  <si>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</si>
  <si>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</si>
  <si>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</si>
  <si>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</si>
  <si>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</si>
  <si>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</si>
  <si>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</si>
  <si>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</si>
  <si>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</si>
  <si>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</si>
  <si>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</si>
  <si>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</si>
  <si>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</si>
  <si>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</si>
  <si>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</si>
  <si>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</si>
  <si>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</si>
  <si>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</si>
  <si>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</si>
  <si>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</si>
  <si>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</si>
  <si>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</si>
  <si>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</si>
  <si>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</si>
  <si>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</si>
  <si>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</si>
  <si>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</si>
  <si>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</si>
  <si>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</si>
  <si>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</si>
  <si>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</si>
  <si>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</si>
  <si>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</si>
  <si>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</si>
  <si>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</si>
  <si>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</si>
  <si>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</si>
  <si>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</si>
  <si>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</si>
  <si>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</si>
  <si>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</si>
  <si>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</si>
  <si>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</si>
  <si>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</si>
  <si>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</si>
  <si>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</si>
  <si>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</si>
  <si>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</si>
  <si>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</si>
  <si>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</si>
  <si>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</si>
  <si>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</si>
  <si>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</si>
  <si>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</si>
  <si>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</si>
  <si>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</si>
  <si>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</si>
  <si>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</si>
  <si>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</si>
  <si>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</si>
  <si>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</si>
  <si>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</si>
  <si>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</si>
  <si>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</si>
  <si>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</si>
  <si>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</si>
  <si>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</si>
  <si>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</si>
  <si>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</si>
  <si>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</si>
  <si>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</si>
  <si>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</si>
  <si>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</si>
  <si>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</si>
  <si>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</si>
  <si>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</si>
  <si>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</si>
  <si>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</si>
  <si>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</si>
  <si>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</si>
  <si>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</si>
  <si>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</si>
  <si>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</si>
  <si>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</si>
  <si>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</si>
  <si>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</si>
  <si>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</si>
  <si>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</si>
  <si>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</si>
  <si>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</si>
  <si>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</si>
  <si>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</si>
  <si>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</si>
  <si>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</si>
  <si>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</si>
  <si>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</si>
  <si>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</si>
  <si>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</si>
  <si>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</si>
  <si>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</si>
  <si>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</si>
  <si>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</si>
  <si>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</si>
  <si>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</si>
  <si>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</si>
  <si>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</si>
  <si>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</si>
  <si>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</si>
  <si>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</si>
  <si>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</si>
  <si>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</si>
  <si>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</si>
  <si>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</si>
  <si>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</si>
  <si>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</si>
  <si>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</si>
  <si>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</si>
  <si>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</si>
  <si>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</si>
  <si>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</si>
  <si>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</si>
  <si>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</si>
  <si>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</si>
  <si>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</si>
  <si>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</si>
  <si>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</si>
  <si>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</si>
  <si>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</si>
  <si>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</si>
  <si>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</si>
  <si>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</si>
  <si>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</si>
  <si>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</si>
  <si>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</si>
  <si>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</si>
  <si>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</si>
  <si>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</si>
  <si>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</si>
  <si>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</si>
  <si>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</si>
  <si>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</si>
  <si>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</si>
  <si>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</si>
  <si>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</si>
  <si>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</si>
  <si>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</si>
  <si>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</si>
  <si>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</si>
  <si>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</si>
  <si>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</si>
  <si>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</si>
  <si>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</si>
  <si>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</si>
  <si>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</si>
  <si>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</si>
  <si>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</si>
  <si>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</si>
  <si>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</si>
  <si>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</si>
  <si>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</si>
  <si>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</si>
  <si>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</si>
  <si>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</si>
  <si>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</si>
  <si>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</si>
  <si>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</si>
  <si>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</si>
  <si>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</si>
  <si>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</si>
  <si>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</si>
  <si>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</si>
  <si>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</si>
  <si>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</si>
  <si>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</si>
  <si>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</si>
  <si>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</si>
  <si>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</si>
  <si>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</si>
  <si>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</si>
  <si>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</si>
  <si>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</si>
  <si>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</si>
  <si>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</si>
  <si>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</si>
  <si>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</si>
  <si>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</si>
  <si>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</si>
  <si>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</si>
  <si>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</si>
  <si>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</si>
  <si>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</si>
  <si>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</si>
  <si>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</si>
  <si>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</si>
  <si>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</si>
  <si>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</si>
  <si>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</si>
  <si>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</si>
  <si>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</si>
  <si>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</si>
  <si>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</si>
  <si>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</si>
  <si>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</si>
  <si>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</si>
  <si>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</si>
  <si>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</si>
  <si>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</si>
  <si>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</si>
  <si>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Angio-Seal™ VIP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</si>
  <si>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</si>
  <si>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</si>
  <si>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</si>
  <si>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</si>
  <si>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</si>
  <si>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</si>
  <si>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</si>
  <si>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</si>
  <si>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</si>
  <si>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</si>
  <si>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</si>
  <si>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</si>
  <si>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</si>
  <si>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</si>
  <si>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</si>
  <si>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</si>
  <si>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</si>
  <si>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</si>
  <si>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</si>
  <si>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</si>
  <si>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</si>
  <si>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</si>
  <si>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</si>
  <si>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</si>
  <si>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</si>
  <si>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</si>
  <si>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</si>
  <si>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</si>
  <si>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</si>
  <si>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</si>
  <si>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</si>
  <si>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</si>
  <si>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</si>
  <si>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</si>
  <si>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</si>
  <si>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</si>
  <si>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</si>
  <si>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</si>
  <si>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</si>
  <si>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</si>
  <si>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</si>
  <si>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</si>
  <si>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</si>
  <si>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</si>
  <si>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</si>
  <si>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</si>
  <si>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</si>
  <si>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</si>
  <si>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</si>
  <si>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</si>
  <si>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</si>
  <si>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</si>
  <si>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</si>
  <si>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</si>
  <si>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</si>
  <si>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</si>
  <si>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</si>
  <si>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</si>
  <si>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</si>
  <si>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</si>
  <si>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</si>
  <si>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</si>
  <si>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</si>
  <si>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</si>
  <si>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</si>
  <si>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</si>
  <si>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</si>
  <si>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</si>
  <si>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</si>
  <si>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</si>
  <si>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</si>
  <si>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</si>
  <si>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</si>
  <si>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</si>
  <si>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</si>
  <si>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</si>
  <si>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</si>
  <si>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</si>
  <si>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</si>
  <si>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</si>
  <si>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</si>
  <si>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</si>
  <si>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</si>
  <si>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</si>
  <si>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</si>
  <si>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</si>
  <si>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</si>
  <si>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</si>
  <si>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</si>
  <si>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</si>
  <si>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</si>
  <si>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</si>
  <si>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</si>
  <si>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</si>
  <si>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</si>
  <si>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</si>
  <si>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</si>
  <si>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</si>
  <si>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</si>
  <si>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</si>
  <si>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</si>
  <si>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</si>
  <si>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</si>
  <si>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</si>
  <si>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</si>
  <si>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ППС</t>
  </si>
  <si>
    <t>ВПС</t>
  </si>
  <si>
    <t>НРС</t>
  </si>
  <si>
    <t>ГБ</t>
  </si>
  <si>
    <t>Правый</t>
  </si>
  <si>
    <r>
      <t xml:space="preserve">Постельный режим 2 часа. Контроль места пункции. С целью профилактики контраст индуцированной нефропатии – режим гидратации Na Cl 0.9%-150 мл/час. В течении суток. </t>
    </r>
    <r>
      <rPr>
        <b/>
        <sz val="11"/>
        <color theme="1"/>
        <rFont val="Aharoni"/>
        <charset val="177"/>
      </rPr>
      <t>Снять повязку через 6 ч.</t>
    </r>
  </si>
  <si>
    <t>проходим, контуры ровные.</t>
  </si>
  <si>
    <t>диффузный стеноз на протяжении проксимального сегмента с мак.степенью стенозирования 70%, диффузный стеноз среднего сегмента со стенозами 80%. Антеградный кровоток TIMI III.</t>
  </si>
  <si>
    <t>05:32</t>
  </si>
  <si>
    <t>Панфилов В.В.</t>
  </si>
  <si>
    <t>диффузный стеноз проксимального сегмента 80%, на границе среднего и дистального сегментов пролонгированный стеноз 70%.  Антеградный кровоток ближе к TIMI III.</t>
  </si>
  <si>
    <t>пролонгированный стеноз среднего сегмента до 70%. Антеградный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</si>
</sst>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1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8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46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M12" sqref="M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131</v>
      </c>
      <c r="B1" s="44"/>
      <c r="C1" s="44"/>
      <c r="D1" s="44"/>
      <c r="E1" s="44"/>
      <c r="F1" s="44"/>
      <c r="G1" s="44"/>
      <c r="H1" s="45"/>
    </row>
    <row r="2" spans="1:8">
      <c r="A2" s="46" t="s">
        <v>132</v>
      </c>
      <c r="B2" s="47"/>
      <c r="C2" s="47"/>
      <c r="D2" s="47"/>
      <c r="E2" s="47"/>
      <c r="F2" s="47"/>
      <c r="G2" s="47"/>
      <c r="H2" s="48"/>
    </row>
    <row r="3" spans="1:8">
      <c r="A3" s="46" t="s">
        <v>133</v>
      </c>
      <c r="B3" s="47"/>
      <c r="C3" s="47"/>
      <c r="D3" s="47"/>
      <c r="E3" s="47"/>
      <c r="F3" s="47"/>
      <c r="G3" s="47"/>
      <c r="H3" s="48"/>
    </row>
    <row r="4" spans="1:8">
      <c r="A4" s="49" t="s">
        <v>134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209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187</v>
      </c>
      <c r="B8" s="20">
        <v>45029</v>
      </c>
      <c r="C8" s="54"/>
      <c r="D8" s="16" t="s">
        <v>182</v>
      </c>
      <c r="E8" s="29"/>
      <c r="F8" s="29"/>
      <c r="G8" s="17"/>
      <c r="H8" s="18"/>
    </row>
    <row r="9" spans="1:8" ht="15.6" customHeight="1">
      <c r="A9" s="21" t="s">
        <v>189</v>
      </c>
      <c r="B9" s="22">
        <v>0.47916666666666669</v>
      </c>
      <c r="C9" s="54"/>
      <c r="D9" s="95" t="s">
        <v>168</v>
      </c>
      <c r="E9" s="93"/>
      <c r="F9" s="93"/>
      <c r="G9" s="23" t="s">
        <v>159</v>
      </c>
      <c r="H9" s="25"/>
    </row>
    <row r="10" spans="1:8" ht="15.6" customHeight="1" thickBot="1">
      <c r="A10" s="83" t="s">
        <v>190</v>
      </c>
      <c r="B10" s="84">
        <v>0.5</v>
      </c>
      <c r="C10" s="55"/>
      <c r="D10" s="96" t="s">
        <v>169</v>
      </c>
      <c r="E10" s="94"/>
      <c r="F10" s="94"/>
      <c r="G10" s="24" t="s">
        <v>146</v>
      </c>
      <c r="H10" s="26"/>
    </row>
    <row r="11" spans="1:8" ht="18" thickTop="1" thickBot="1">
      <c r="A11" s="89" t="s">
        <v>188</v>
      </c>
      <c r="B11" s="90" t="s">
        <v>518</v>
      </c>
      <c r="C11" s="8"/>
      <c r="D11" s="96" t="s">
        <v>166</v>
      </c>
      <c r="E11" s="94"/>
      <c r="F11" s="94"/>
      <c r="G11" s="24" t="s">
        <v>248</v>
      </c>
      <c r="H11" s="26"/>
    </row>
    <row r="12" spans="1:8" ht="16.5" thickTop="1">
      <c r="A12" s="81" t="s">
        <v>8</v>
      </c>
      <c r="B12" s="82">
        <v>25917</v>
      </c>
      <c r="C12" s="12"/>
      <c r="D12" s="96" t="s">
        <v>299</v>
      </c>
      <c r="E12" s="94"/>
      <c r="F12" s="94"/>
      <c r="G12" s="24" t="s">
        <v>258</v>
      </c>
      <c r="H12" s="26"/>
    </row>
    <row r="13" spans="1:8" ht="15.75">
      <c r="A13" s="15" t="s">
        <v>10</v>
      </c>
      <c r="B13" s="30">
        <f>DATEDIF(B12,B8,"y")</f>
        <v>52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9425</v>
      </c>
      <c r="C14" s="12"/>
      <c r="D14" s="36"/>
      <c r="E14" s="36"/>
      <c r="F14" s="36"/>
      <c r="G14" s="37"/>
      <c r="H14" s="56"/>
    </row>
    <row r="15" spans="1:8" ht="15.75">
      <c r="A15" s="15" t="s">
        <v>129</v>
      </c>
      <c r="B15" s="19">
        <v>10</v>
      </c>
      <c r="D15" s="36"/>
      <c r="E15" s="36"/>
      <c r="F15" s="36"/>
      <c r="G15" s="169" t="s">
        <v>399</v>
      </c>
      <c r="H15" s="173" t="s">
        <v>517</v>
      </c>
    </row>
    <row r="16" spans="1:8" ht="15.6" customHeight="1">
      <c r="A16" s="15" t="s">
        <v>106</v>
      </c>
      <c r="B16" s="19" t="s">
        <v>127</v>
      </c>
      <c r="D16" s="36"/>
      <c r="E16" s="36"/>
      <c r="F16" s="36"/>
      <c r="G16" s="170" t="s">
        <v>406</v>
      </c>
      <c r="H16" s="168">
        <v>2565.36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388</v>
      </c>
      <c r="H17" s="172">
        <f>H16*0.0019</f>
        <v>4.8741840000000005</v>
      </c>
    </row>
    <row r="18" spans="1:8" ht="14.45" customHeight="1">
      <c r="A18" s="57" t="s">
        <v>184</v>
      </c>
      <c r="B18" s="87" t="s">
        <v>513</v>
      </c>
      <c r="D18" s="28" t="s">
        <v>206</v>
      </c>
      <c r="E18" s="28"/>
      <c r="F18" s="28"/>
      <c r="G18" s="85" t="s">
        <v>185</v>
      </c>
      <c r="H18" s="86" t="s">
        <v>404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208</v>
      </c>
      <c r="B20" s="214" t="s">
        <v>515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267</v>
      </c>
      <c r="B22" s="219" t="s">
        <v>519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268</v>
      </c>
      <c r="B27" s="219" t="s">
        <v>520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269</v>
      </c>
      <c r="B32" s="219" t="s">
        <v>516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/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514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207</v>
      </c>
    </row>
    <row r="51" spans="1:13">
      <c r="A51" s="62" t="s">
        <v>195</v>
      </c>
      <c r="B51" s="63" t="s">
        <v>401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202</v>
      </c>
      <c r="B53" s="66" t="s">
        <v>307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M11" sqref="M1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131</v>
      </c>
      <c r="B1" s="44"/>
      <c r="C1" s="44"/>
      <c r="D1" s="44"/>
      <c r="E1" s="44"/>
      <c r="F1" s="44"/>
      <c r="G1" s="44"/>
      <c r="H1" s="45"/>
    </row>
    <row r="2" spans="1:8">
      <c r="A2" s="46" t="s">
        <v>132</v>
      </c>
      <c r="B2" s="47"/>
      <c r="C2" s="47"/>
      <c r="D2" s="47"/>
      <c r="E2" s="47"/>
      <c r="F2" s="47"/>
      <c r="G2" s="47"/>
      <c r="H2" s="48"/>
    </row>
    <row r="3" spans="1:8">
      <c r="A3" s="46" t="s">
        <v>133</v>
      </c>
      <c r="B3" s="47"/>
      <c r="C3" s="47"/>
      <c r="D3" s="47"/>
      <c r="E3" s="47"/>
      <c r="F3" s="47"/>
      <c r="G3" s="47"/>
      <c r="H3" s="48"/>
    </row>
    <row r="4" spans="1:8">
      <c r="A4" s="49" t="s">
        <v>134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/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4" t="s">
        <v>217</v>
      </c>
      <c r="D8" s="234"/>
      <c r="E8" s="234"/>
      <c r="F8" s="194">
        <v>1</v>
      </c>
      <c r="G8" s="119" t="s">
        <v>305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187</v>
      </c>
      <c r="B12" s="20">
        <f>КАГ!B8</f>
        <v>45029</v>
      </c>
      <c r="C12" s="12"/>
      <c r="D12" s="16" t="s">
        <v>182</v>
      </c>
      <c r="E12" s="29"/>
      <c r="F12" s="29"/>
      <c r="G12" s="17"/>
      <c r="H12" s="18"/>
    </row>
    <row r="13" spans="1:8" ht="15.75">
      <c r="A13" s="76" t="s">
        <v>189</v>
      </c>
      <c r="B13" s="22">
        <v>3.472222222222222E-3</v>
      </c>
      <c r="C13" s="12"/>
      <c r="D13" s="95" t="s">
        <v>168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190</v>
      </c>
      <c r="B14" s="22">
        <v>6.9444444444444434E-2</v>
      </c>
      <c r="C14" s="12"/>
      <c r="D14" s="96" t="s">
        <v>169</v>
      </c>
      <c r="E14" s="94"/>
      <c r="F14" s="94"/>
      <c r="G14" s="80" t="str">
        <f>КАГ!G10</f>
        <v>Казанцева А.М.</v>
      </c>
      <c r="H14" s="92" t="str">
        <f>IF(ISBLANK(КАГ!H10),"",КАГ!H10)</f>
        <v/>
      </c>
    </row>
    <row r="15" spans="1:8" ht="16.5" thickBot="1">
      <c r="A15" s="167" t="s">
        <v>387</v>
      </c>
      <c r="B15" s="192">
        <f>IF(B14&lt;B13,B14+1,B14)-B13</f>
        <v>6.597222222222221E-2</v>
      </c>
      <c r="D15" s="96" t="s">
        <v>166</v>
      </c>
      <c r="E15" s="94"/>
      <c r="F15" s="94"/>
      <c r="G15" s="80" t="str">
        <f>КАГ!G11</f>
        <v>Шевьёв В.А.</v>
      </c>
      <c r="H15" s="92" t="str">
        <f>IF(ISBLANK(КАГ!H11),"",КАГ!H11)</f>
        <v/>
      </c>
    </row>
    <row r="16" spans="1:8" ht="18" thickTop="1" thickBot="1">
      <c r="A16" s="89" t="s">
        <v>188</v>
      </c>
      <c r="B16" s="156" t="str">
        <f>КАГ!B11</f>
        <v>Панфилов В.В.</v>
      </c>
      <c r="D16" s="96" t="s">
        <v>299</v>
      </c>
      <c r="E16" s="94"/>
      <c r="F16" s="94"/>
      <c r="G16" s="80" t="str">
        <f>КАГ!G12</f>
        <v>Бричёва И.В.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25917</v>
      </c>
      <c r="D17" s="96" t="s">
        <v>180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52</v>
      </c>
      <c r="H18" s="39"/>
    </row>
    <row r="19" spans="1:8" ht="14.45" customHeight="1">
      <c r="A19" s="15" t="s">
        <v>12</v>
      </c>
      <c r="B19" s="68">
        <f>КАГ!B14</f>
        <v>9425</v>
      </c>
      <c r="C19" s="69"/>
      <c r="D19" s="69"/>
      <c r="E19" s="69"/>
      <c r="F19" s="69"/>
      <c r="G19" s="169" t="s">
        <v>399</v>
      </c>
      <c r="H19" s="184" t="str">
        <f>КАГ!H15</f>
        <v>05:32</v>
      </c>
    </row>
    <row r="20" spans="1:8" ht="14.45" customHeight="1">
      <c r="A20" s="15" t="s">
        <v>129</v>
      </c>
      <c r="B20" s="68">
        <f>КАГ!B15</f>
        <v>10</v>
      </c>
      <c r="C20" s="70"/>
      <c r="D20" s="70"/>
      <c r="E20" s="70"/>
      <c r="F20" s="70"/>
      <c r="G20" s="170" t="s">
        <v>406</v>
      </c>
      <c r="H20" s="185">
        <f>КАГ!H16</f>
        <v>2565.36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71" t="s">
        <v>388</v>
      </c>
      <c r="H21" s="172">
        <f>КАГ!H17</f>
        <v>4.8741840000000005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391</v>
      </c>
      <c r="B23" s="176" t="s">
        <v>390</v>
      </c>
      <c r="C23" s="166"/>
      <c r="D23" s="166"/>
      <c r="E23" s="166"/>
      <c r="F23" s="166"/>
      <c r="H23" s="39"/>
    </row>
    <row r="24" spans="1:8" ht="14.45" customHeight="1">
      <c r="A24" s="187" t="s">
        <v>389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/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395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392</v>
      </c>
      <c r="B39" s="70" t="s">
        <v>394</v>
      </c>
      <c r="C39" s="122"/>
      <c r="D39" s="123" t="s">
        <v>183</v>
      </c>
      <c r="E39" s="72"/>
      <c r="F39" s="72"/>
      <c r="G39" s="72"/>
      <c r="H39" s="73"/>
    </row>
    <row r="40" spans="1:12" ht="14.45" customHeight="1">
      <c r="A40" s="178" t="s">
        <v>393</v>
      </c>
      <c r="B40" s="182" t="s">
        <v>401</v>
      </c>
      <c r="C40" s="121"/>
      <c r="D40" s="239" t="s">
        <v>400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195</v>
      </c>
      <c r="B50" s="63" t="s">
        <v>402</v>
      </c>
      <c r="H50" s="39"/>
    </row>
    <row r="51" spans="1:8">
      <c r="A51" s="65" t="s">
        <v>202</v>
      </c>
      <c r="B51" s="66" t="s">
        <v>307</v>
      </c>
      <c r="G51" s="74" t="str">
        <f>$G$13</f>
        <v>Щербаков А.С.</v>
      </c>
      <c r="H51" s="64"/>
    </row>
    <row r="52" spans="1:8">
      <c r="A52" s="225" t="s">
        <v>371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9" sqref="B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45029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191</v>
      </c>
      <c r="B4" s="150" t="s">
        <v>105</v>
      </c>
      <c r="C4" s="151" t="s">
        <v>15</v>
      </c>
      <c r="D4" s="152" t="str">
        <f>КАГ!$B$11</f>
        <v>Панфилов В.В.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25917</v>
      </c>
    </row>
    <row r="6" spans="1:4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52</v>
      </c>
    </row>
    <row r="7" spans="1:4">
      <c r="A7" s="38"/>
      <c r="C7" s="102" t="s">
        <v>12</v>
      </c>
      <c r="D7" s="104">
        <f>КАГ!$B$14</f>
        <v>9425</v>
      </c>
    </row>
    <row r="8" spans="1:4">
      <c r="A8" s="199" t="str">
        <f>ЧКВ!$A$9</f>
        <v xml:space="preserve">Код модели:  </v>
      </c>
      <c r="B8" s="105"/>
      <c r="C8" s="102" t="s">
        <v>129</v>
      </c>
      <c r="D8" s="104">
        <f>КАГ!$B$15</f>
        <v>10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ИБС</v>
      </c>
    </row>
    <row r="10" spans="1:4">
      <c r="A10" s="200"/>
      <c r="B10" s="31"/>
      <c r="C10" s="153" t="s">
        <v>13</v>
      </c>
      <c r="D10" s="154">
        <f>КАГ!$B$8</f>
        <v>45029</v>
      </c>
    </row>
    <row r="11" spans="1:4">
      <c r="A11" s="27"/>
      <c r="B11" s="113"/>
      <c r="C11" s="113"/>
      <c r="D11" s="114"/>
    </row>
    <row r="12" spans="1:4" ht="18.75" customHeight="1">
      <c r="A12" s="138" t="s">
        <v>332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322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8" t="s">
        <v>320</v>
      </c>
      <c r="C15" s="137" t="s">
        <v>480</v>
      </c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341</v>
      </c>
      <c r="C16" s="137" t="s">
        <v>424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8" t="s">
        <v>306</v>
      </c>
      <c r="C17" s="137"/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58" t="s">
        <v>372</v>
      </c>
      <c r="C18" s="137"/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58" t="s">
        <v>403</v>
      </c>
      <c r="C19" s="186"/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368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G10" sqref="G10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223</v>
      </c>
    </row>
    <row r="2" spans="1:23">
      <c r="A2" s="8">
        <v>1</v>
      </c>
      <c r="B2" s="2" t="s">
        <v>9</v>
      </c>
      <c r="C2" s="8" t="s">
        <v>224</v>
      </c>
      <c r="D2" s="5" t="s">
        <v>209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213</v>
      </c>
    </row>
    <row r="3" spans="1:23">
      <c r="A3" s="8">
        <v>2</v>
      </c>
      <c r="B3" s="2" t="s">
        <v>18</v>
      </c>
      <c r="C3" s="8" t="s">
        <v>85</v>
      </c>
      <c r="D3" s="5" t="s">
        <v>210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214</v>
      </c>
    </row>
    <row r="4" spans="1:23" ht="30">
      <c r="A4" s="8">
        <v>3</v>
      </c>
      <c r="B4" s="2" t="s">
        <v>38</v>
      </c>
      <c r="C4" s="8" t="s">
        <v>39</v>
      </c>
      <c r="D4" s="5" t="s">
        <v>204</v>
      </c>
      <c r="F4" t="s">
        <v>308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215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127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216</v>
      </c>
    </row>
    <row r="6" spans="1:23" ht="30">
      <c r="A6" s="8">
        <v>5</v>
      </c>
      <c r="B6" s="2"/>
      <c r="C6" s="8" t="s">
        <v>225</v>
      </c>
      <c r="D6" s="5" t="s">
        <v>128</v>
      </c>
      <c r="F6" t="s">
        <v>509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217</v>
      </c>
    </row>
    <row r="7" spans="1:23">
      <c r="A7" s="8">
        <v>6</v>
      </c>
      <c r="B7" s="2"/>
      <c r="C7" s="8" t="s">
        <v>80</v>
      </c>
      <c r="D7" s="5" t="s">
        <v>243</v>
      </c>
      <c r="F7" s="202" t="s">
        <v>510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218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s="202" t="s">
        <v>511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219</v>
      </c>
    </row>
    <row r="9" spans="1:23">
      <c r="A9" s="8">
        <v>8</v>
      </c>
      <c r="B9" s="2"/>
      <c r="C9" s="8" t="s">
        <v>226</v>
      </c>
      <c r="D9" s="5" t="s">
        <v>135</v>
      </c>
      <c r="F9" s="202" t="s">
        <v>512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205</v>
      </c>
    </row>
    <row r="10" spans="1:23">
      <c r="A10" s="8">
        <v>9</v>
      </c>
      <c r="B10" s="2" t="s">
        <v>25</v>
      </c>
      <c r="C10" s="8" t="s">
        <v>227</v>
      </c>
      <c r="D10" s="5" t="s">
        <v>26</v>
      </c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V10" t="s">
        <v>220</v>
      </c>
    </row>
    <row r="11" spans="1:23">
      <c r="A11" s="8">
        <v>10</v>
      </c>
      <c r="B11" s="2" t="s">
        <v>19</v>
      </c>
      <c r="C11" s="8" t="s">
        <v>228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212</v>
      </c>
      <c r="W11" s="12"/>
    </row>
    <row r="12" spans="1:23">
      <c r="A12" s="8">
        <v>11</v>
      </c>
      <c r="B12" s="2" t="s">
        <v>21</v>
      </c>
      <c r="C12" s="8" t="s">
        <v>229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221</v>
      </c>
      <c r="W12" s="12"/>
    </row>
    <row r="13" spans="1:23">
      <c r="A13" s="8">
        <v>12</v>
      </c>
      <c r="B13" s="2" t="s">
        <v>23</v>
      </c>
      <c r="C13" s="8" t="s">
        <v>230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222</v>
      </c>
      <c r="W13" s="12"/>
    </row>
    <row r="14" spans="1:23">
      <c r="A14" s="8">
        <v>13</v>
      </c>
      <c r="B14" s="2" t="s">
        <v>27</v>
      </c>
      <c r="C14" s="8" t="s">
        <v>231</v>
      </c>
      <c r="D14" s="5" t="s">
        <v>28</v>
      </c>
      <c r="F14" t="s">
        <v>308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232</v>
      </c>
      <c r="D15" s="5" t="s">
        <v>30</v>
      </c>
      <c r="F15" t="s">
        <v>127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233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234</v>
      </c>
      <c r="D17" s="5" t="s">
        <v>34</v>
      </c>
      <c r="F17" t="s">
        <v>493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211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203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301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333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334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344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240</v>
      </c>
      <c r="D27" s="5" t="s">
        <v>241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236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235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237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238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239</v>
      </c>
      <c r="H34" s="10"/>
      <c r="W34" s="10"/>
    </row>
    <row r="35" spans="1:23">
      <c r="A35" s="8">
        <v>34</v>
      </c>
      <c r="B35" s="2"/>
      <c r="C35" s="78" t="s">
        <v>242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275</v>
      </c>
      <c r="H1" s="116" t="s">
        <v>276</v>
      </c>
      <c r="I1" s="116" t="s">
        <v>277</v>
      </c>
      <c r="J1" s="116" t="s">
        <v>278</v>
      </c>
      <c r="K1" s="117" t="s">
        <v>279</v>
      </c>
      <c r="L1" s="117" t="s">
        <v>280</v>
      </c>
      <c r="M1" s="117" t="s">
        <v>281</v>
      </c>
      <c r="N1" s="117" t="s">
        <v>282</v>
      </c>
      <c r="O1" s="117" t="s">
        <v>283</v>
      </c>
      <c r="P1" s="117" t="s">
        <v>284</v>
      </c>
      <c r="Q1" s="117" t="s">
        <v>285</v>
      </c>
      <c r="R1" s="116" t="s">
        <v>103</v>
      </c>
      <c r="S1" s="116" t="s">
        <v>104</v>
      </c>
      <c r="T1" s="116" t="s">
        <v>286</v>
      </c>
      <c r="U1" s="116" t="s">
        <v>287</v>
      </c>
      <c r="V1" s="116" t="s">
        <v>288</v>
      </c>
      <c r="W1" s="116" t="s">
        <v>289</v>
      </c>
      <c r="X1" s="116" t="s">
        <v>290</v>
      </c>
      <c r="Y1" s="116" t="s">
        <v>291</v>
      </c>
      <c r="Z1" s="116" t="s">
        <v>292</v>
      </c>
      <c r="AA1" s="116" t="s">
        <v>293</v>
      </c>
      <c r="AB1" s="116" t="s">
        <v>294</v>
      </c>
      <c r="AC1" s="116" t="s">
        <v>295</v>
      </c>
      <c r="AD1" s="116" t="s">
        <v>296</v>
      </c>
      <c r="AF1" s="2" t="s">
        <v>125</v>
      </c>
      <c r="AG1" s="2" t="s">
        <v>126</v>
      </c>
      <c r="AI1" t="s">
        <v>192</v>
      </c>
      <c r="AJ1" t="s">
        <v>193</v>
      </c>
      <c r="AK1" t="s">
        <v>194</v>
      </c>
      <c r="AM1" t="s">
        <v>505</v>
      </c>
      <c r="AN1" s="2" t="s">
        <v>499</v>
      </c>
      <c r="AO1" t="s">
        <v>353</v>
      </c>
      <c r="AP1" s="163"/>
    </row>
    <row r="2" spans="1:42">
      <c r="A2">
        <v>1</v>
      </c>
      <c r="B2" t="s">
        <v>94</v>
      </c>
      <c r="C2" s="1" t="s">
        <v>306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3.5</v>
      </c>
      <c r="T2" s="116" t="str">
        <f>IFERROR(INDEX(Расходка[Наименование расходного материала],MATCH(Расходка[№],Поиск_расходки[Индекс3],0)),"")</f>
        <v>DES, Resolute Integtity</v>
      </c>
      <c r="U2" s="116" t="str">
        <f>IFERROR(INDEX(Расходка[Наименование расходного материала],MATCH(Расходка[№],Поиск_расходки[Индекс4],0)),"")</f>
        <v>DES, NanoMed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Sion Blue</v>
      </c>
      <c r="X2" s="116" t="str">
        <f>IFERROR(INDEX(Расходка[Наименование расходного материала],MATCH(Расходка[№],Поиск_расходки[Индекс7],0)),"")</f>
        <v>Angio-Seal™ VIP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407</v>
      </c>
      <c r="AI2" t="s">
        <v>186</v>
      </c>
      <c r="AJ2" t="s">
        <v>195</v>
      </c>
      <c r="AK2" t="str">
        <f>CONCATENATE(AI2,AJ2)</f>
        <v xml:space="preserve">Контраст: Ультравист 370 </v>
      </c>
      <c r="AM2" s="193">
        <v>155800</v>
      </c>
      <c r="AN2" s="2" t="s">
        <v>305</v>
      </c>
      <c r="AO2" t="s">
        <v>501</v>
      </c>
      <c r="AP2" s="130"/>
    </row>
    <row r="3" spans="1:42">
      <c r="A3">
        <v>2</v>
      </c>
      <c r="B3" t="s">
        <v>94</v>
      </c>
      <c r="C3" t="s">
        <v>370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186</v>
      </c>
      <c r="AJ3" t="s">
        <v>196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273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409</v>
      </c>
      <c r="AI4" t="s">
        <v>186</v>
      </c>
      <c r="AJ4" t="s">
        <v>197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309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410</v>
      </c>
      <c r="AI5" t="s">
        <v>186</v>
      </c>
      <c r="AJ5" t="s">
        <v>198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303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411</v>
      </c>
      <c r="AI6" t="s">
        <v>186</v>
      </c>
      <c r="AJ6" t="s">
        <v>199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272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412</v>
      </c>
      <c r="AI7" t="s">
        <v>186</v>
      </c>
      <c r="AJ7" t="s">
        <v>200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310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413</v>
      </c>
      <c r="AI8" t="s">
        <v>186</v>
      </c>
      <c r="AJ8" t="s">
        <v>201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355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415</v>
      </c>
      <c r="AI10" t="s">
        <v>352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304</v>
      </c>
      <c r="C12" s="1" t="s">
        <v>330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304</v>
      </c>
      <c r="C13" t="s">
        <v>364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302</v>
      </c>
      <c r="C14" t="s">
        <v>329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302</v>
      </c>
      <c r="C15" t="s">
        <v>361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302</v>
      </c>
      <c r="C16" t="s">
        <v>351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420</v>
      </c>
      <c r="AI16" t="s">
        <v>302</v>
      </c>
    </row>
    <row r="17" spans="1:35">
      <c r="A17">
        <v>16</v>
      </c>
      <c r="B17" t="s">
        <v>302</v>
      </c>
      <c r="C17" t="s">
        <v>376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421</v>
      </c>
      <c r="AI17" t="s">
        <v>202</v>
      </c>
    </row>
    <row r="18" spans="1:35">
      <c r="A18">
        <v>17</v>
      </c>
      <c r="B18" t="s">
        <v>302</v>
      </c>
      <c r="C18" t="s">
        <v>366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202</v>
      </c>
      <c r="C19" s="1" t="s">
        <v>335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423</v>
      </c>
      <c r="AI19" t="s">
        <v>297</v>
      </c>
    </row>
    <row r="20" spans="1:35">
      <c r="A20">
        <v>19</v>
      </c>
      <c r="B20" t="s">
        <v>3</v>
      </c>
      <c r="C20" t="s">
        <v>318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424</v>
      </c>
      <c r="AI20" t="s">
        <v>304</v>
      </c>
    </row>
    <row r="21" spans="1:35">
      <c r="A21">
        <v>20</v>
      </c>
      <c r="B21" t="s">
        <v>3</v>
      </c>
      <c r="C2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425</v>
      </c>
    </row>
    <row r="22" spans="1:35">
      <c r="A22">
        <v>21</v>
      </c>
      <c r="B22" t="s">
        <v>3</v>
      </c>
      <c r="C22" t="s">
        <v>311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426</v>
      </c>
    </row>
    <row r="23" spans="1:35">
      <c r="A23">
        <v>22</v>
      </c>
      <c r="B23" t="s">
        <v>3</v>
      </c>
      <c r="C23" t="s">
        <v>373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374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s="1" t="s">
        <v>356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s="1" t="s">
        <v>369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s="1" t="s">
        <v>319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315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316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t="s">
        <v>317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t="s">
        <v>313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350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s="1" t="s">
        <v>358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s="1" t="s">
        <v>357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312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378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372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1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t="s">
        <v>314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t="s">
        <v>359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360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343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442</v>
      </c>
    </row>
    <row r="43" spans="1:33">
      <c r="A43">
        <v>42</v>
      </c>
      <c r="B43" t="s">
        <v>6</v>
      </c>
      <c r="C43" s="1" t="s">
        <v>274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415</v>
      </c>
    </row>
    <row r="44" spans="1:33">
      <c r="A44">
        <v>43</v>
      </c>
      <c r="B44" t="s">
        <v>6</v>
      </c>
      <c r="C44" s="161" t="s">
        <v>342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443</v>
      </c>
    </row>
    <row r="45" spans="1:33">
      <c r="A45">
        <v>44</v>
      </c>
      <c r="B45" t="s">
        <v>6</v>
      </c>
      <c r="C45" s="161" t="s">
        <v>341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1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444</v>
      </c>
    </row>
    <row r="46" spans="1:33">
      <c r="A46">
        <v>45</v>
      </c>
      <c r="B46" t="s">
        <v>6</v>
      </c>
      <c r="C46" s="132" t="s">
        <v>320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1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445</v>
      </c>
    </row>
    <row r="47" spans="1:33">
      <c r="A47">
        <v>46</v>
      </c>
      <c r="B47" t="s">
        <v>6</v>
      </c>
      <c r="C47" t="s">
        <v>354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446</v>
      </c>
    </row>
    <row r="48" spans="1:33">
      <c r="A48">
        <v>47</v>
      </c>
      <c r="B48" t="s">
        <v>6</v>
      </c>
      <c r="C48" s="165" t="s">
        <v>386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447</v>
      </c>
    </row>
    <row r="49" spans="1:33">
      <c r="A49">
        <v>48</v>
      </c>
      <c r="B49" t="s">
        <v>6</v>
      </c>
      <c r="C49" t="s">
        <v>385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448</v>
      </c>
    </row>
    <row r="50" spans="1:33">
      <c r="A50">
        <v>49</v>
      </c>
      <c r="B50" t="s">
        <v>95</v>
      </c>
      <c r="C50" s="1" t="s">
        <v>321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449</v>
      </c>
    </row>
    <row r="51" spans="1:33">
      <c r="A51">
        <v>50</v>
      </c>
      <c r="B51" t="s">
        <v>95</v>
      </c>
      <c r="C51" s="1" t="s">
        <v>340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450</v>
      </c>
    </row>
    <row r="52" spans="1:33">
      <c r="A52">
        <v>51</v>
      </c>
      <c r="B52" t="s">
        <v>4</v>
      </c>
      <c r="C52" t="s">
        <v>347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451</v>
      </c>
    </row>
    <row r="53" spans="1:33">
      <c r="A53">
        <v>52</v>
      </c>
      <c r="B53" t="s">
        <v>4</v>
      </c>
      <c r="C53" t="s">
        <v>348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452</v>
      </c>
    </row>
    <row r="54" spans="1:33">
      <c r="A54">
        <v>53</v>
      </c>
      <c r="B54" t="s">
        <v>4</v>
      </c>
      <c r="C54" t="s">
        <v>322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1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453</v>
      </c>
    </row>
    <row r="55" spans="1:33">
      <c r="A55">
        <v>54</v>
      </c>
      <c r="B55" t="s">
        <v>4</v>
      </c>
      <c r="C55" t="s">
        <v>323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454</v>
      </c>
    </row>
    <row r="56" spans="1:33">
      <c r="A56">
        <v>55</v>
      </c>
      <c r="B56" t="s">
        <v>4</v>
      </c>
      <c r="C56" t="s">
        <v>324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455</v>
      </c>
    </row>
    <row r="57" spans="1:33">
      <c r="A57">
        <v>56</v>
      </c>
      <c r="B57" t="s">
        <v>4</v>
      </c>
      <c r="C57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456</v>
      </c>
    </row>
    <row r="58" spans="1:33">
      <c r="A58">
        <v>57</v>
      </c>
      <c r="B58" t="s">
        <v>4</v>
      </c>
      <c r="C58" t="s">
        <v>331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326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327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337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336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460</v>
      </c>
    </row>
    <row r="63" spans="1:33">
      <c r="A63">
        <v>62</v>
      </c>
      <c r="B63" t="s">
        <v>297</v>
      </c>
      <c r="C63" s="1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1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461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462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463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464</v>
      </c>
    </row>
    <row r="67" spans="5:33">
      <c r="AF67" s="4" t="s">
        <v>6</v>
      </c>
      <c r="AG67" s="4" t="s">
        <v>465</v>
      </c>
    </row>
    <row r="68" spans="5:33">
      <c r="AF68" s="4" t="s">
        <v>6</v>
      </c>
      <c r="AG68" s="4" t="s">
        <v>466</v>
      </c>
    </row>
    <row r="69" spans="5:33">
      <c r="AF69" s="4" t="s">
        <v>6</v>
      </c>
      <c r="AG69" s="4" t="s">
        <v>467</v>
      </c>
    </row>
    <row r="70" spans="5:33">
      <c r="AF70" s="4" t="s">
        <v>6</v>
      </c>
      <c r="AG70" s="4" t="s">
        <v>468</v>
      </c>
    </row>
    <row r="71" spans="5:33">
      <c r="AF71" s="4" t="s">
        <v>6</v>
      </c>
      <c r="AG71" s="4" t="s">
        <v>423</v>
      </c>
    </row>
    <row r="72" spans="5:33">
      <c r="AF72" s="4" t="s">
        <v>6</v>
      </c>
      <c r="AG72" s="4" t="s">
        <v>469</v>
      </c>
    </row>
    <row r="73" spans="5:33">
      <c r="AF73" s="4" t="s">
        <v>6</v>
      </c>
      <c r="AG73" s="4" t="s">
        <v>424</v>
      </c>
    </row>
    <row r="74" spans="5:33">
      <c r="AF74" s="4" t="s">
        <v>6</v>
      </c>
      <c r="AG74" s="4" t="s">
        <v>470</v>
      </c>
    </row>
    <row r="75" spans="5:33">
      <c r="AF75" s="4" t="s">
        <v>6</v>
      </c>
      <c r="AG75" s="4" t="s">
        <v>471</v>
      </c>
    </row>
    <row r="76" spans="5:33">
      <c r="AF76" s="4" t="s">
        <v>6</v>
      </c>
      <c r="AG76" s="4" t="s">
        <v>472</v>
      </c>
    </row>
    <row r="77" spans="5:33">
      <c r="AF77" s="4" t="s">
        <v>6</v>
      </c>
      <c r="AG77" s="4" t="s">
        <v>473</v>
      </c>
    </row>
    <row r="78" spans="5:33">
      <c r="AF78" s="4" t="s">
        <v>6</v>
      </c>
      <c r="AG78" s="4" t="s">
        <v>474</v>
      </c>
    </row>
    <row r="79" spans="5:33">
      <c r="AF79" s="4" t="s">
        <v>6</v>
      </c>
      <c r="AG79" s="4" t="s">
        <v>475</v>
      </c>
    </row>
    <row r="80" spans="5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171</v>
      </c>
    </row>
    <row r="2" spans="1:5">
      <c r="A2" t="s">
        <v>130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168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175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169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166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176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177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178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179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180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346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345</v>
      </c>
      <c r="C17" t="str">
        <f>CONCATENATE(A17,B17)</f>
        <v>И/О старшей мед.сетры: А.М. Казанцева</v>
      </c>
    </row>
    <row r="20" spans="1:3">
      <c r="A20" t="s">
        <v>171</v>
      </c>
      <c r="B20" t="s">
        <v>170</v>
      </c>
    </row>
    <row r="21" spans="1:3">
      <c r="A21" t="s">
        <v>166</v>
      </c>
      <c r="B21" t="s">
        <v>263</v>
      </c>
    </row>
    <row r="22" spans="1:3">
      <c r="A22" t="s">
        <v>166</v>
      </c>
      <c r="B22" t="s">
        <v>172</v>
      </c>
    </row>
    <row r="23" spans="1:3">
      <c r="A23" t="s">
        <v>166</v>
      </c>
      <c r="B23" t="s">
        <v>300</v>
      </c>
    </row>
    <row r="24" spans="1:3">
      <c r="A24" t="s">
        <v>166</v>
      </c>
      <c r="B24" t="s">
        <v>246</v>
      </c>
    </row>
    <row r="25" spans="1:3">
      <c r="A25" t="s">
        <v>166</v>
      </c>
      <c r="B25" t="s">
        <v>260</v>
      </c>
    </row>
    <row r="26" spans="1:3">
      <c r="A26" t="s">
        <v>166</v>
      </c>
      <c r="B26" t="s">
        <v>264</v>
      </c>
    </row>
    <row r="27" spans="1:3">
      <c r="A27" t="s">
        <v>166</v>
      </c>
      <c r="B27" t="s">
        <v>252</v>
      </c>
    </row>
    <row r="28" spans="1:3">
      <c r="A28" t="s">
        <v>166</v>
      </c>
      <c r="B28" t="s">
        <v>251</v>
      </c>
    </row>
    <row r="29" spans="1:3">
      <c r="A29" t="s">
        <v>166</v>
      </c>
      <c r="B29" t="s">
        <v>298</v>
      </c>
    </row>
    <row r="30" spans="1:3">
      <c r="A30" t="s">
        <v>166</v>
      </c>
      <c r="B30" t="s">
        <v>250</v>
      </c>
    </row>
    <row r="31" spans="1:3">
      <c r="A31" t="s">
        <v>166</v>
      </c>
      <c r="B31" t="s">
        <v>266</v>
      </c>
    </row>
    <row r="32" spans="1:3">
      <c r="A32" t="s">
        <v>166</v>
      </c>
      <c r="B32" t="s">
        <v>349</v>
      </c>
    </row>
    <row r="33" spans="1:2">
      <c r="A33" t="s">
        <v>166</v>
      </c>
      <c r="B33" t="s">
        <v>259</v>
      </c>
    </row>
    <row r="34" spans="1:2">
      <c r="A34" t="s">
        <v>166</v>
      </c>
      <c r="B34" t="s">
        <v>245</v>
      </c>
    </row>
    <row r="35" spans="1:2">
      <c r="A35" t="s">
        <v>166</v>
      </c>
      <c r="B35" t="s">
        <v>249</v>
      </c>
    </row>
    <row r="36" spans="1:2">
      <c r="A36" t="s">
        <v>166</v>
      </c>
      <c r="B36" t="s">
        <v>244</v>
      </c>
    </row>
    <row r="37" spans="1:2">
      <c r="A37" t="s">
        <v>166</v>
      </c>
      <c r="B37" t="s">
        <v>362</v>
      </c>
    </row>
    <row r="38" spans="1:2">
      <c r="A38" t="s">
        <v>166</v>
      </c>
      <c r="B38" t="s">
        <v>262</v>
      </c>
    </row>
    <row r="39" spans="1:2">
      <c r="A39" t="s">
        <v>166</v>
      </c>
      <c r="B39" t="s">
        <v>261</v>
      </c>
    </row>
    <row r="40" spans="1:2">
      <c r="A40" t="s">
        <v>166</v>
      </c>
      <c r="B40" t="s">
        <v>253</v>
      </c>
    </row>
    <row r="41" spans="1:2">
      <c r="A41" t="s">
        <v>166</v>
      </c>
      <c r="B41" t="s">
        <v>247</v>
      </c>
    </row>
    <row r="42" spans="1:2">
      <c r="A42" t="s">
        <v>166</v>
      </c>
      <c r="B42" t="s">
        <v>248</v>
      </c>
    </row>
    <row r="43" spans="1:2">
      <c r="A43" t="s">
        <v>299</v>
      </c>
      <c r="B43" t="s">
        <v>256</v>
      </c>
    </row>
    <row r="44" spans="1:2">
      <c r="A44" t="s">
        <v>299</v>
      </c>
      <c r="B44" t="s">
        <v>257</v>
      </c>
    </row>
    <row r="45" spans="1:2">
      <c r="A45" t="s">
        <v>299</v>
      </c>
      <c r="B45" t="s">
        <v>258</v>
      </c>
    </row>
    <row r="46" spans="1:2">
      <c r="A46" t="s">
        <v>299</v>
      </c>
      <c r="B46" t="s">
        <v>174</v>
      </c>
    </row>
    <row r="47" spans="1:2">
      <c r="A47" t="s">
        <v>299</v>
      </c>
      <c r="B47" t="s">
        <v>254</v>
      </c>
    </row>
    <row r="48" spans="1:2">
      <c r="A48" t="s">
        <v>299</v>
      </c>
      <c r="B48" t="s">
        <v>265</v>
      </c>
    </row>
    <row r="49" spans="1:2">
      <c r="A49" t="s">
        <v>299</v>
      </c>
      <c r="B49" t="s">
        <v>173</v>
      </c>
    </row>
    <row r="50" spans="1:2">
      <c r="A50" t="s">
        <v>299</v>
      </c>
      <c r="B50" t="s">
        <v>255</v>
      </c>
    </row>
    <row r="51" spans="1:2">
      <c r="A51" t="s">
        <v>299</v>
      </c>
      <c r="B51" t="s">
        <v>367</v>
      </c>
    </row>
    <row r="52" spans="1:2">
      <c r="A52" t="s">
        <v>299</v>
      </c>
      <c r="B52" t="s">
        <v>363</v>
      </c>
    </row>
    <row r="53" spans="1:2">
      <c r="A53" t="s">
        <v>167</v>
      </c>
      <c r="B53" t="s">
        <v>140</v>
      </c>
    </row>
    <row r="54" spans="1:2">
      <c r="A54" t="s">
        <v>167</v>
      </c>
      <c r="B54" t="s">
        <v>143</v>
      </c>
    </row>
    <row r="55" spans="1:2">
      <c r="A55" t="s">
        <v>167</v>
      </c>
      <c r="B55" t="s">
        <v>146</v>
      </c>
    </row>
    <row r="56" spans="1:2">
      <c r="A56" t="s">
        <v>167</v>
      </c>
      <c r="B56" t="s">
        <v>149</v>
      </c>
    </row>
    <row r="57" spans="1:2">
      <c r="A57" t="s">
        <v>167</v>
      </c>
      <c r="B57" t="s">
        <v>152</v>
      </c>
    </row>
    <row r="58" spans="1:2">
      <c r="A58" t="s">
        <v>167</v>
      </c>
      <c r="B58" t="s">
        <v>155</v>
      </c>
    </row>
    <row r="59" spans="1:2">
      <c r="A59" t="s">
        <v>167</v>
      </c>
      <c r="B59" t="s">
        <v>160</v>
      </c>
    </row>
    <row r="60" spans="1:2">
      <c r="A60" t="s">
        <v>167</v>
      </c>
      <c r="B60" t="s">
        <v>271</v>
      </c>
    </row>
    <row r="61" spans="1:2">
      <c r="A61" t="s">
        <v>167</v>
      </c>
      <c r="B61" t="s">
        <v>162</v>
      </c>
    </row>
    <row r="62" spans="1:2">
      <c r="A62" t="s">
        <v>167</v>
      </c>
      <c r="B62" t="s">
        <v>163</v>
      </c>
    </row>
    <row r="63" spans="1:2">
      <c r="A63" t="s">
        <v>167</v>
      </c>
      <c r="B63" t="s">
        <v>164</v>
      </c>
    </row>
    <row r="64" spans="1:2">
      <c r="A64" t="s">
        <v>167</v>
      </c>
      <c r="B64" t="s">
        <v>165</v>
      </c>
    </row>
    <row r="65" spans="1:2">
      <c r="A65" t="s">
        <v>167</v>
      </c>
      <c r="B65" t="s">
        <v>137</v>
      </c>
    </row>
    <row r="66" spans="1:2">
      <c r="A66" t="s">
        <v>167</v>
      </c>
      <c r="B66" t="s">
        <v>181</v>
      </c>
    </row>
    <row r="67" spans="1:2">
      <c r="A67" t="s">
        <v>168</v>
      </c>
      <c r="B67" t="s">
        <v>338</v>
      </c>
    </row>
    <row r="68" spans="1:2">
      <c r="A68" t="s">
        <v>168</v>
      </c>
      <c r="B68" t="s">
        <v>139</v>
      </c>
    </row>
    <row r="69" spans="1:2">
      <c r="A69" t="s">
        <v>168</v>
      </c>
      <c r="B69" t="s">
        <v>365</v>
      </c>
    </row>
    <row r="70" spans="1:2">
      <c r="A70" t="s">
        <v>168</v>
      </c>
      <c r="B70" t="s">
        <v>142</v>
      </c>
    </row>
    <row r="71" spans="1:2">
      <c r="A71" t="s">
        <v>168</v>
      </c>
      <c r="B71" t="s">
        <v>136</v>
      </c>
    </row>
    <row r="72" spans="1:2">
      <c r="A72" t="s">
        <v>168</v>
      </c>
      <c r="B72" t="s">
        <v>145</v>
      </c>
    </row>
    <row r="73" spans="1:2">
      <c r="A73" t="s">
        <v>168</v>
      </c>
      <c r="B73" t="s">
        <v>148</v>
      </c>
    </row>
    <row r="74" spans="1:2">
      <c r="A74" t="s">
        <v>168</v>
      </c>
      <c r="B74" t="s">
        <v>151</v>
      </c>
    </row>
    <row r="75" spans="1:2">
      <c r="A75" t="s">
        <v>168</v>
      </c>
      <c r="B75" t="s">
        <v>154</v>
      </c>
    </row>
    <row r="76" spans="1:2">
      <c r="A76" t="s">
        <v>168</v>
      </c>
      <c r="B76" t="s">
        <v>157</v>
      </c>
    </row>
    <row r="77" spans="1:2">
      <c r="A77" t="s">
        <v>168</v>
      </c>
      <c r="B77" t="s">
        <v>159</v>
      </c>
    </row>
    <row r="78" spans="1:2">
      <c r="A78" t="s">
        <v>180</v>
      </c>
      <c r="B78" t="s">
        <v>138</v>
      </c>
    </row>
    <row r="79" spans="1:2">
      <c r="A79" t="s">
        <v>180</v>
      </c>
      <c r="B79" t="s">
        <v>270</v>
      </c>
    </row>
    <row r="80" spans="1:2">
      <c r="A80" t="s">
        <v>180</v>
      </c>
      <c r="B80" t="s">
        <v>141</v>
      </c>
    </row>
    <row r="81" spans="1:2">
      <c r="A81" t="s">
        <v>180</v>
      </c>
      <c r="B81" t="s">
        <v>144</v>
      </c>
    </row>
    <row r="82" spans="1:2">
      <c r="A82" t="s">
        <v>180</v>
      </c>
      <c r="B82" t="s">
        <v>147</v>
      </c>
    </row>
    <row r="83" spans="1:2">
      <c r="A83" t="s">
        <v>180</v>
      </c>
      <c r="B83" t="s">
        <v>150</v>
      </c>
    </row>
    <row r="84" spans="1:2">
      <c r="A84" t="s">
        <v>180</v>
      </c>
      <c r="B84" t="s">
        <v>156</v>
      </c>
    </row>
    <row r="85" spans="1:2">
      <c r="A85" t="s">
        <v>180</v>
      </c>
      <c r="B85" t="s">
        <v>153</v>
      </c>
    </row>
    <row r="86" spans="1:2">
      <c r="A86" t="s">
        <v>180</v>
      </c>
      <c r="B86" t="s">
        <v>158</v>
      </c>
    </row>
    <row r="87" spans="1:2">
      <c r="A87" t="s">
        <v>180</v>
      </c>
      <c r="B87" t="s">
        <v>161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2023-04-13T08:31:25Z</cp:lastPrinted>
  <dcterms:created xsi:type="dcterms:W3CDTF">2015-06-05T18:19:34Z</dcterms:created>
  <dcterms:modified xsi:type="dcterms:W3CDTF">2023-04-13T10:22:17Z</dcterms:modified>
</cp:coreProperties>
</file>