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E64" i="1"/>
  <c r="F64" i="1"/>
  <c r="G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O11" i="1"/>
  <c r="O12" i="1" s="1"/>
  <c r="O13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4" i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P64" i="1" l="1"/>
  <c r="AC65" i="1" s="1"/>
  <c r="R64" i="1"/>
  <c r="R65" i="1"/>
  <c r="R61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4" i="1" l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4" i="1" l="1"/>
  <c r="Q64" i="1"/>
  <c r="AD65" i="1" s="1"/>
  <c r="AD63" i="1"/>
  <c r="AB61" i="1"/>
  <c r="O62" i="1"/>
  <c r="O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4" i="1" l="1"/>
  <c r="AB65" i="1" s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4" i="1" l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64" i="1" l="1"/>
  <c r="U65" i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53" i="1" s="1"/>
  <c r="S2" i="1"/>
  <c r="S58" i="1"/>
  <c r="AB38" i="1"/>
  <c r="AB41" i="1"/>
  <c r="AB39" i="1"/>
  <c r="S54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64" i="1" l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4" i="1" l="1"/>
  <c r="AA65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4" i="1" l="1"/>
  <c r="G62" i="1"/>
  <c r="G63" i="1" s="1"/>
  <c r="T65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l="1"/>
  <c r="Y65" i="1" s="1"/>
  <c r="M61" i="1"/>
  <c r="Y61" i="1"/>
  <c r="Y58" i="1"/>
  <c r="Y57" i="1"/>
  <c r="Y56" i="1"/>
  <c r="Y63" i="1"/>
  <c r="Y59" i="1"/>
  <c r="Y60" i="1"/>
  <c r="Y62" i="1"/>
  <c r="Y20" i="1"/>
  <c r="Y64" i="1" l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M64" i="1"/>
  <c r="Z65" i="1" s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<sst xmlns="http://schemas.openxmlformats.org/spreadsheetml/2006/main" count="856" uniqueCount="524">
  <si>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</si>
  <si>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</si>
  <si>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</si>
  <si>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</si>
  <si>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</si>
  <si>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</si>
  <si>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</si>
  <si>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</si>
  <si>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</si>
  <si>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</si>
  <si>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</si>
  <si>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</si>
  <si>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</si>
  <si>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</si>
  <si>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</si>
  <si>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</si>
  <si>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</si>
  <si>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</si>
  <si>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</si>
  <si>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</si>
  <si>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</si>
  <si>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</si>
  <si>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</si>
  <si>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</si>
  <si>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</si>
  <si>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</si>
  <si>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</si>
  <si>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</si>
  <si>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</si>
  <si>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</si>
  <si>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</si>
  <si>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</si>
  <si>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</si>
  <si>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</si>
  <si>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</si>
  <si>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</si>
  <si>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</si>
  <si>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</si>
  <si>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</si>
  <si>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</si>
  <si>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</si>
  <si>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</si>
  <si>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</si>
  <si>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</si>
  <si>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</si>
  <si>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</si>
  <si>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</si>
  <si>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</si>
  <si>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</si>
  <si>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</si>
  <si>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</si>
  <si>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</si>
  <si>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</si>
  <si>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</si>
  <si>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</si>
  <si>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</si>
  <si>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</si>
  <si>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</si>
  <si>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</si>
  <si>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</si>
  <si>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</si>
  <si>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</si>
  <si>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</si>
  <si>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</si>
  <si>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</si>
  <si>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</si>
  <si>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</si>
  <si>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</si>
  <si>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</si>
  <si>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</si>
  <si>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</si>
  <si>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</si>
  <si>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</si>
  <si>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</si>
  <si>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</si>
  <si>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</si>
  <si>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</si>
  <si>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</si>
  <si>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</si>
  <si>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</si>
  <si>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</si>
  <si>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</si>
  <si>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</si>
  <si>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</si>
  <si>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</si>
  <si>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</si>
  <si>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</si>
  <si>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</si>
  <si>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</si>
  <si>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</si>
  <si>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</si>
  <si>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</si>
  <si>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</si>
  <si>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</si>
  <si>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</si>
  <si>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</si>
  <si>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</si>
  <si>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</si>
  <si>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</si>
  <si>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</si>
  <si>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</si>
  <si>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</si>
  <si>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</si>
  <si>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</si>
  <si>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</si>
  <si>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</si>
  <si>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</si>
  <si>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</si>
  <si>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</si>
  <si>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</si>
  <si>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</si>
  <si>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</si>
  <si>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</si>
  <si>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</si>
  <si>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</si>
  <si>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</si>
  <si>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</si>
  <si>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</si>
  <si>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</si>
  <si>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</si>
  <si>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</si>
  <si>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</si>
  <si>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</si>
  <si>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</si>
  <si>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</si>
  <si>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</si>
  <si>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</si>
  <si>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</si>
  <si>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</si>
  <si>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</si>
  <si>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</si>
  <si>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</si>
  <si>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</si>
  <si>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</si>
  <si>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</si>
  <si>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</si>
  <si>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</si>
  <si>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</si>
  <si>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</si>
  <si>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</si>
  <si>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</si>
  <si>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</si>
  <si>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</si>
  <si>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</si>
  <si>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</si>
  <si>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</si>
  <si>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</si>
  <si>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</si>
  <si>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</si>
  <si>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</si>
  <si>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</si>
  <si>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</si>
  <si>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</si>
  <si>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</si>
  <si>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</si>
  <si>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</si>
  <si>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</si>
  <si>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</si>
  <si>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</si>
  <si>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</si>
  <si>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</si>
  <si>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</si>
  <si>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</si>
  <si>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</si>
  <si>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</si>
  <si>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</si>
  <si>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</si>
  <si>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</si>
  <si>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</si>
  <si>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</si>
  <si>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</si>
  <si>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</si>
  <si>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</si>
  <si>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</si>
  <si>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</si>
  <si>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</si>
  <si>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</si>
  <si>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</si>
  <si>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</si>
  <si>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</si>
  <si>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</si>
  <si>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</si>
  <si>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</si>
  <si>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</si>
  <si>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</si>
  <si>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</si>
  <si>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</si>
  <si>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</si>
  <si>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</si>
  <si>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</si>
  <si>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</si>
  <si>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</si>
  <si>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</si>
  <si>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</si>
  <si>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</si>
  <si>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</si>
  <si>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</si>
  <si>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</si>
  <si>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</si>
  <si>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</si>
  <si>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</si>
  <si>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</si>
  <si>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</si>
  <si>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</si>
  <si>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</si>
  <si>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</si>
  <si>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</si>
  <si>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</si>
  <si>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</si>
  <si>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</si>
  <si>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</si>
  <si>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</si>
  <si>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</si>
  <si>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</si>
  <si>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</si>
  <si>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</si>
  <si>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</si>
  <si>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</si>
  <si>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</si>
  <si>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</si>
  <si>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</si>
  <si>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</si>
  <si>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</si>
  <si>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</si>
  <si>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</si>
  <si>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</si>
  <si>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</si>
  <si>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</si>
  <si>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</si>
  <si>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</si>
  <si>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</si>
  <si>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</si>
  <si>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</si>
  <si>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</si>
  <si>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</si>
  <si>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</si>
  <si>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</si>
  <si>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</si>
  <si>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</si>
  <si>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</si>
  <si>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</si>
  <si>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</si>
  <si>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</si>
  <si>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</si>
  <si>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</si>
  <si>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</si>
  <si>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</si>
  <si>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</si>
  <si>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</si>
  <si>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</si>
  <si>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</si>
  <si>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</si>
  <si>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</si>
  <si>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</si>
  <si>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</si>
  <si>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</si>
  <si>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</si>
  <si>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</si>
  <si>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</si>
  <si>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</si>
  <si>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</si>
  <si>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</si>
  <si>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</si>
  <si>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</si>
  <si>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</si>
  <si>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</si>
  <si>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</si>
  <si>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</si>
  <si>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</si>
  <si>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</si>
  <si>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</si>
  <si>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</si>
  <si>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</si>
  <si>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</si>
  <si>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</si>
  <si>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</si>
  <si>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</si>
  <si>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</si>
  <si>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</si>
  <si>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</si>
  <si>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</si>
  <si>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</si>
  <si>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</si>
  <si>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</si>
  <si>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</si>
  <si>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</si>
  <si>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</si>
  <si>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</si>
  <si>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</si>
  <si>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</si>
  <si>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</si>
  <si>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</si>
  <si>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</si>
  <si>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</si>
  <si>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</si>
  <si>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</si>
  <si>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</si>
  <si>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</si>
  <si>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</si>
  <si>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</si>
  <si>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</si>
  <si>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</si>
  <si>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</si>
  <si>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</si>
  <si>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</si>
  <si>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</si>
  <si>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</si>
  <si>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</si>
  <si>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</si>
  <si>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</si>
  <si>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</si>
  <si>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</si>
  <si>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</si>
  <si>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</si>
  <si>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</si>
  <si>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</si>
  <si>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</si>
  <si>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</si>
  <si>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</si>
  <si>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</si>
  <si>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</si>
  <si>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</si>
  <si>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</si>
  <si>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</si>
  <si>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</si>
  <si>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</si>
  <si>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</si>
  <si>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</si>
  <si>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</si>
  <si>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</si>
  <si>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</si>
  <si>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</si>
  <si>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</si>
  <si>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</si>
  <si>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</si>
  <si>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</si>
  <si>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</si>
  <si>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</si>
  <si>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</si>
  <si>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</si>
  <si>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</si>
  <si>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</si>
  <si>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</si>
  <si>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</si>
  <si>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</si>
  <si>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</si>
  <si>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</si>
  <si>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</si>
  <si>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</si>
  <si>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</si>
  <si>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</si>
  <si>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</si>
  <si>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</si>
  <si>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</si>
  <si>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</si>
  <si>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</si>
  <si>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</si>
  <si>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</si>
  <si>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</si>
  <si>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</si>
  <si>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</si>
  <si>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</si>
  <si>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</si>
  <si>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</si>
  <si>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</si>
  <si>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</si>
  <si>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</si>
  <si>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</si>
  <si>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</si>
  <si>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</si>
  <si>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</si>
  <si>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</si>
  <si>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</si>
  <si>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</si>
  <si>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</si>
  <si>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</si>
  <si>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</si>
  <si>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</si>
  <si>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</si>
  <si>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</si>
  <si>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</si>
  <si>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</si>
  <si>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</si>
  <si>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</si>
  <si>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</si>
  <si>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</si>
  <si>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</si>
  <si>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</si>
  <si>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</si>
  <si>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</si>
  <si>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</si>
  <si>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</si>
  <si>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</si>
  <si>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</si>
  <si>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</si>
  <si>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</si>
  <si>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</si>
  <si>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</si>
  <si>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</si>
  <si>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</si>
  <si>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</si>
  <si>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</si>
  <si>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</si>
  <si>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</si>
  <si>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</si>
  <si>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</si>
  <si>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</si>
  <si>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</si>
  <si>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</si>
  <si>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</si>
  <si>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</si>
  <si>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</si>
  <si>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</si>
  <si>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</si>
  <si>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</si>
  <si>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</si>
  <si>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</si>
  <si>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</si>
  <si>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</si>
  <si>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</si>
  <si>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</si>
  <si>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</si>
  <si>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</si>
  <si>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</si>
  <si>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</si>
  <si>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</si>
  <si>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</si>
  <si>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</si>
  <si>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</si>
  <si>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</si>
  <si>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</si>
  <si>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</si>
  <si>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</si>
  <si>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</si>
  <si>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</si>
  <si>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</si>
  <si>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</si>
  <si>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</si>
  <si>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</si>
  <si>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</si>
  <si>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</si>
  <si>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</si>
  <si>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</si>
  <si>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</si>
  <si>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</si>
  <si>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</si>
  <si>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</si>
  <si>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</si>
  <si>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</si>
  <si>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</si>
  <si>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</si>
  <si>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</si>
  <si>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</si>
  <si>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</si>
  <si>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</si>
  <si>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</si>
  <si>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</si>
  <si>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</si>
  <si>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</si>
  <si>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</si>
  <si>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</si>
  <si>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</si>
  <si>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</si>
  <si>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</si>
  <si>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</si>
  <si>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</si>
  <si>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</si>
  <si>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</si>
  <si>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</si>
  <si>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</si>
  <si>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</si>
  <si>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</si>
  <si>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</si>
  <si>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</si>
  <si>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</si>
  <si>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</si>
  <si>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</si>
  <si>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</si>
  <si>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</si>
  <si>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</si>
  <si>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</si>
  <si>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</si>
  <si>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</si>
  <si>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</si>
  <si>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</si>
  <si>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</si>
  <si>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</si>
  <si>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</si>
  <si>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</si>
  <si>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</si>
  <si>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</si>
  <si>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</si>
  <si>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</si>
  <si>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</si>
  <si>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</si>
  <si>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</si>
  <si>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</si>
  <si>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</si>
  <si>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</si>
  <si>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</si>
  <si>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</si>
  <si>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</si>
  <si>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</si>
  <si>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</si>
  <si>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</si>
  <si>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</si>
  <si>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</si>
  <si>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</si>
  <si>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</si>
  <si>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</si>
  <si>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</si>
  <si>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>Demax</t>
  </si>
  <si>
    <t xml:space="preserve">Заведующий отделения: Д.В. Карчевский </t>
  </si>
  <si>
    <t>Старшая мед.сетра: О.Н. Черткова</t>
  </si>
  <si>
    <t>Правый</t>
  </si>
  <si>
    <t>Корнилова Т.А.</t>
  </si>
  <si>
    <t>09:51</t>
  </si>
  <si>
    <t>3,5 - 20</t>
  </si>
  <si>
    <t>проходим, контуры ровные</t>
  </si>
  <si>
    <t xml:space="preserve">на границе проксимального и среднего сегментов стеноз 50%, стенозы на протяжении среднего сегмента 30%, на границе среднего и дистального сегментов стеноз 50%. Антеградный кровоток  по ПНА TIMI III. </t>
  </si>
  <si>
    <t xml:space="preserve">представлен доминантной ВТК со стенозом проксимальной трети 70%.  Антеградный кровоток  TIMI  III.   </t>
  </si>
  <si>
    <t>умеренный кальциноз на протяжении проксимального и среднего сегментов. На уровне среднего сегмента тотальная острая окклюзия.  Антеградный кровоток  TIMI  0. TTG2, Rentrop 1 из СВ ПНА.</t>
  </si>
  <si>
    <t>150 ml</t>
  </si>
  <si>
    <t>Устье ПКА катетеризировано проводниковым катетером Launcher JR 4,0 6Fr. Коронарный проводник Fielder заведен в дистальный сегмент ПКА. Реканализация артерии при проведении коронарного проводника до антеградного кровотока до TIMI II. На контрольной ангиографии определяется стеноз дистального сегмента 70%, на протяжении среднего сегмента диффузные нестабильные стенотические изменения до 80%. В зону стенозов дистального и среднего сегмента с частичным покрытием проксимального сегмента последовательно с оверлаппингом имплантированы два DES, Resolute Integtity 3.5-38, давлением 16 атм. Постдилатация и оптимизация стенов на всем их протяжинии БК NC Колибри 3.5-20, давлением до 20 атм.  На контрольных съемках стенты раскрыты удовлетворительно, признаков диссекций, тромбоза нет. Антеградный кровоток в ПКА, ЗБВ и ЗМЖВ восстановлнен до TIMI III. Ангиографический удовлетворительный. Пациентка в тяжёлом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</si>
</sst>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5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O25" sqref="O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45067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0.15972222222222224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0.16666666666666666</v>
      </c>
      <c r="C10" s="55"/>
      <c r="D10" s="96" t="s">
        <v>173</v>
      </c>
      <c r="E10" s="94"/>
      <c r="F10" s="94"/>
      <c r="G10" s="24" t="s">
        <v>275</v>
      </c>
      <c r="H10" s="26"/>
    </row>
    <row r="11" spans="1:8" ht="18" thickTop="1" thickBot="1">
      <c r="A11" s="89" t="s">
        <v>192</v>
      </c>
      <c r="B11" s="90" t="s">
        <v>515</v>
      </c>
      <c r="C11" s="8"/>
      <c r="D11" s="96" t="s">
        <v>170</v>
      </c>
      <c r="E11" s="94"/>
      <c r="F11" s="94"/>
      <c r="G11" s="24" t="s">
        <v>266</v>
      </c>
      <c r="H11" s="26"/>
    </row>
    <row r="12" spans="1:8" ht="16.5" thickTop="1">
      <c r="A12" s="81" t="s">
        <v>8</v>
      </c>
      <c r="B12" s="82">
        <v>19114</v>
      </c>
      <c r="C12" s="12"/>
      <c r="D12" s="96" t="s">
        <v>303</v>
      </c>
      <c r="E12" s="94"/>
      <c r="F12" s="94"/>
      <c r="G12" s="24" t="s">
        <v>260</v>
      </c>
      <c r="H12" s="26"/>
    </row>
    <row r="13" spans="1:8" ht="15.75">
      <c r="A13" s="15" t="s">
        <v>10</v>
      </c>
      <c r="B13" s="30">
        <f>DATEDIF(B12,B8,"y")</f>
        <v>71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12999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516</v>
      </c>
    </row>
    <row r="16" spans="1:8" ht="15.6" customHeight="1">
      <c r="A16" s="15" t="s">
        <v>106</v>
      </c>
      <c r="B16" s="19" t="s">
        <v>491</v>
      </c>
      <c r="D16" s="36"/>
      <c r="E16" s="36"/>
      <c r="F16" s="36"/>
      <c r="G16" s="170" t="s">
        <v>407</v>
      </c>
      <c r="H16" s="168">
        <v>6416.62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12.191578</v>
      </c>
    </row>
    <row r="18" spans="1:8" ht="14.45" customHeight="1">
      <c r="A18" s="57" t="s">
        <v>188</v>
      </c>
      <c r="B18" s="87" t="s">
        <v>514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518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519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520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521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510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K29" sqref="K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45067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0.16666666666666666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0.19444444444444445</v>
      </c>
      <c r="C14" s="12"/>
      <c r="D14" s="96" t="s">
        <v>173</v>
      </c>
      <c r="E14" s="94"/>
      <c r="F14" s="94"/>
      <c r="G14" s="80" t="str">
        <f>КАГ!G10</f>
        <v>Синицина И.А.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2.777777777777779E-2</v>
      </c>
      <c r="D15" s="96" t="s">
        <v>170</v>
      </c>
      <c r="E15" s="94"/>
      <c r="F15" s="94"/>
      <c r="G15" s="80" t="str">
        <f>КАГ!G11</f>
        <v>Станкевич И.В.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Корнилова Т.А.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19114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71</v>
      </c>
      <c r="H18" s="39"/>
    </row>
    <row r="19" spans="1:8" ht="14.45" customHeight="1">
      <c r="A19" s="15" t="s">
        <v>12</v>
      </c>
      <c r="B19" s="68">
        <f>КАГ!B14</f>
        <v>12999</v>
      </c>
      <c r="C19" s="69"/>
      <c r="D19" s="69"/>
      <c r="E19" s="69"/>
      <c r="F19" s="69"/>
      <c r="G19" s="169" t="s">
        <v>402</v>
      </c>
      <c r="H19" s="184" t="str">
        <f>КАГ!H15</f>
        <v>09:51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6416.62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12.191578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0.16972222222222225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523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6" sqref="I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45067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Корнилова Т.А.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19114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71</v>
      </c>
    </row>
    <row r="7" spans="1:4">
      <c r="A7" s="38"/>
      <c r="C7" s="102" t="s">
        <v>12</v>
      </c>
      <c r="D7" s="104">
        <f>КАГ!$B$14</f>
        <v>12999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45067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511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401</v>
      </c>
      <c r="C16" s="137" t="s">
        <v>517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479</v>
      </c>
      <c r="D17" s="142">
        <v>2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513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Demax</v>
      </c>
      <c r="S2" s="116" t="str">
        <f>IFERROR(INDEX(Расходка[Наименование расходного материала],MATCH(Расходка[№],Поиск_расходки[Индекс2],0)),"")</f>
        <v>Launcher 6F JR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материала],MATCH(Расходка[№],Поиск_расходки[Индекс5],0)),"")</f>
        <v>DES, Resolute Integtity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1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424</v>
      </c>
      <c r="AI19" t="s">
        <v>301</v>
      </c>
    </row>
    <row r="20" spans="1:35">
      <c r="A20">
        <v>19</v>
      </c>
      <c r="B20" t="s">
        <v>306</v>
      </c>
      <c r="C20" s="1" t="s">
        <v>511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>Demax</v>
      </c>
      <c r="X20" s="116" t="str">
        <f>IFERROR(INDEX(Расходка[Наименование расходного материала],MATCH(Расходка[№],Поиск_расходки[Индекс7],0)),"")</f>
        <v>Demax</v>
      </c>
      <c r="Y20" s="116" t="str">
        <f>IFERROR(INDEX(Расходка[Наименование расходного материала],MATCH(Расходка[№],Поиск_расходки[Индекс8],0)),"")</f>
        <v>Demax</v>
      </c>
      <c r="Z20" s="116" t="str">
        <f>IFERROR(INDEX(Расходка[Наименование расходного материала],MATCH(Расходка[№],Поиск_расходки[Индекс9],0)),"")</f>
        <v>Demax</v>
      </c>
      <c r="AA20" s="116" t="str">
        <f>IFERROR(INDEX(Расходка[Наименование расходного материала],MATCH(Расходка[№],Поиск_расходки[Индекс10],0)),"")</f>
        <v>Demax</v>
      </c>
      <c r="AB20" s="116" t="str">
        <f>IFERROR(INDEX(Расходка[Наименование расходного материала],MATCH(Расходка[№],Поиск_расходки[Индекс11],0)),"")</f>
        <v>Demax</v>
      </c>
      <c r="AC20" s="116" t="str">
        <f>IFERROR(INDEX(Расходка[Наименование расходного материала],MATCH(Расходка[№],Поиск_расходки[Индекс12],0)),"")</f>
        <v>Demax</v>
      </c>
      <c r="AD20" s="116" t="str">
        <f>IFERROR(INDEX(Расходка[Наименование расходного материала],MATCH(Расходка[№],Поиск_расходки[Индекс13],0)),"")</f>
        <v>Demax</v>
      </c>
      <c r="AF20" s="4" t="s">
        <v>5</v>
      </c>
      <c r="AG20" s="4" t="s">
        <v>425</v>
      </c>
      <c r="AI20" t="s">
        <v>308</v>
      </c>
    </row>
    <row r="21" spans="1:35">
      <c r="A21">
        <v>20</v>
      </c>
      <c r="B21" t="s">
        <v>3</v>
      </c>
      <c r="C21" t="s">
        <v>322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>Cougar LS Hydro-Track®</v>
      </c>
      <c r="X21" s="116" t="str">
        <f>IFERROR(INDEX(Расходка[Наименование расходного материала],MATCH(Расходка[№],Поиск_расходки[Индекс7],0)),"")</f>
        <v>Cougar LS Hydro-Track®</v>
      </c>
      <c r="Y21" s="116" t="str">
        <f>IFERROR(INDEX(Расходка[Наименование расходного материала],MATCH(Расходка[№],Поиск_расходки[Индекс8],0)),"")</f>
        <v>Cougar LS Hydro-Track®</v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426</v>
      </c>
    </row>
    <row r="22" spans="1:35">
      <c r="A22">
        <v>21</v>
      </c>
      <c r="B22" t="s">
        <v>3</v>
      </c>
      <c r="C22" t="s">
        <v>343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>Cougar XT Hydro-Track®</v>
      </c>
      <c r="X22" s="116" t="str">
        <f>IFERROR(INDEX(Расходка[Наименование расходного материала],MATCH(Расходка[№],Поиск_расходки[Индекс7],0)),"")</f>
        <v>Cougar XT Hydro-Track®</v>
      </c>
      <c r="Y22" s="116" t="str">
        <f>IFERROR(INDEX(Расходка[Наименование расходного материала],MATCH(Расходка[№],Поиск_расходки[Индекс8],0)),"")</f>
        <v>Cougar XT Hydro-Track®</v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427</v>
      </c>
    </row>
    <row r="23" spans="1:35">
      <c r="A23">
        <v>22</v>
      </c>
      <c r="B23" t="s">
        <v>3</v>
      </c>
      <c r="C23" t="s">
        <v>315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>Fielder</v>
      </c>
      <c r="X23" s="116" t="str">
        <f>IFERROR(INDEX(Расходка[Наименование расходного материала],MATCH(Расходка[№],Поиск_расходки[Индекс7],0)),"")</f>
        <v>Fielder</v>
      </c>
      <c r="Y23" s="116" t="str">
        <f>IFERROR(INDEX(Расходка[Наименование расходного материала],MATCH(Расходка[№],Поиск_расходки[Индекс8],0)),"")</f>
        <v>Fielder</v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428</v>
      </c>
    </row>
    <row r="24" spans="1:35">
      <c r="A24">
        <v>23</v>
      </c>
      <c r="B24" t="s">
        <v>3</v>
      </c>
      <c r="C24" t="s">
        <v>376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>Fielder XT-A</v>
      </c>
      <c r="X24" s="116" t="str">
        <f>IFERROR(INDEX(Расходка[Наименование расходного материала],MATCH(Расходка[№],Поиск_расходки[Индекс7],0)),"")</f>
        <v>Fielder XT-A</v>
      </c>
      <c r="Y24" s="116" t="str">
        <f>IFERROR(INDEX(Расходка[Наименование расходного материала],MATCH(Расходка[№],Поиск_расходки[Индекс8],0)),"")</f>
        <v>Fielder XT-A</v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429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>Fielder XT-R</v>
      </c>
      <c r="X25" s="116" t="str">
        <f>IFERROR(INDEX(Расходка[Наименование расходного материала],MATCH(Расходка[№],Поиск_расходки[Индекс7],0)),"")</f>
        <v>Fielder XT-R</v>
      </c>
      <c r="Y25" s="116" t="str">
        <f>IFERROR(INDEX(Расходка[Наименование расходного материала],MATCH(Расходка[№],Поиск_расходки[Индекс8],0)),"")</f>
        <v>Fielder XT-R</v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430</v>
      </c>
    </row>
    <row r="26" spans="1:35">
      <c r="A26">
        <v>25</v>
      </c>
      <c r="B26" t="s">
        <v>3</v>
      </c>
      <c r="C26" s="1" t="s">
        <v>360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>Gaia Second</v>
      </c>
      <c r="X26" s="116" t="str">
        <f>IFERROR(INDEX(Расходка[Наименование расходного материала],MATCH(Расходка[№],Поиск_расходки[Индекс7],0)),"")</f>
        <v>Gaia Second</v>
      </c>
      <c r="Y26" s="116" t="str">
        <f>IFERROR(INDEX(Расходка[Наименование расходного материала],MATCH(Расходка[№],Поиск_расходки[Индекс8],0)),"")</f>
        <v>Gaia Second</v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431</v>
      </c>
    </row>
    <row r="27" spans="1:35">
      <c r="A27">
        <v>26</v>
      </c>
      <c r="B27" t="s">
        <v>3</v>
      </c>
      <c r="C27" s="1" t="s">
        <v>372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>Gaia Third</v>
      </c>
      <c r="X27" s="116" t="str">
        <f>IFERROR(INDEX(Расходка[Наименование расходного материала],MATCH(Расходка[№],Поиск_расходки[Индекс7],0)),"")</f>
        <v>Gaia Third</v>
      </c>
      <c r="Y27" s="116" t="str">
        <f>IFERROR(INDEX(Расходка[Наименование расходного материала],MATCH(Расходка[№],Поиск_расходки[Индекс8],0)),"")</f>
        <v>Gaia Third</v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432</v>
      </c>
    </row>
    <row r="28" spans="1:35">
      <c r="A28">
        <v>27</v>
      </c>
      <c r="B28" t="s">
        <v>3</v>
      </c>
      <c r="C28" s="1" t="s">
        <v>323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>Intuition</v>
      </c>
      <c r="X28" s="116" t="str">
        <f>IFERROR(INDEX(Расходка[Наименование расходного материала],MATCH(Расходка[№],Поиск_расходки[Индекс7],0)),"")</f>
        <v>Intuition</v>
      </c>
      <c r="Y28" s="116" t="str">
        <f>IFERROR(INDEX(Расходка[Наименование расходного материала],MATCH(Расходка[№],Поиск_расходки[Индекс8],0)),"")</f>
        <v>Intuition</v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433</v>
      </c>
    </row>
    <row r="29" spans="1:35">
      <c r="A29">
        <v>28</v>
      </c>
      <c r="B29" t="s">
        <v>3</v>
      </c>
      <c r="C29" t="s">
        <v>319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>ProVia 3 Hydro-Track®</v>
      </c>
      <c r="X29" s="116" t="str">
        <f>IFERROR(INDEX(Расходка[Наименование расходного материала],MATCH(Расходка[№],Поиск_расходки[Индекс7],0)),"")</f>
        <v>ProVia 3 Hydro-Track®</v>
      </c>
      <c r="Y29" s="116" t="str">
        <f>IFERROR(INDEX(Расходка[Наименование расходного материала],MATCH(Расходка[№],Поиск_расходки[Индекс8],0)),"")</f>
        <v>ProVia 3 Hydro-Track®</v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434</v>
      </c>
    </row>
    <row r="30" spans="1:35">
      <c r="A30">
        <v>29</v>
      </c>
      <c r="B30" t="s">
        <v>3</v>
      </c>
      <c r="C30" t="s">
        <v>320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>ProVia 6 Hydro-Track®</v>
      </c>
      <c r="X30" s="116" t="str">
        <f>IFERROR(INDEX(Расходка[Наименование расходного материала],MATCH(Расходка[№],Поиск_расходки[Индекс7],0)),"")</f>
        <v>ProVia 6 Hydro-Track®</v>
      </c>
      <c r="Y30" s="116" t="str">
        <f>IFERROR(INDEX(Расходка[Наименование расходного материала],MATCH(Расходка[№],Поиск_расходки[Индекс8],0)),"")</f>
        <v>ProVia 6 Hydro-Track®</v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496</v>
      </c>
    </row>
    <row r="31" spans="1:35">
      <c r="A31">
        <v>30</v>
      </c>
      <c r="B31" t="s">
        <v>3</v>
      </c>
      <c r="C31" t="s">
        <v>321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>ProVia 9 Hydro-Track®</v>
      </c>
      <c r="X31" s="116" t="str">
        <f>IFERROR(INDEX(Расходка[Наименование расходного материала],MATCH(Расходка[№],Поиск_расходки[Индекс7],0)),"")</f>
        <v>ProVia 9 Hydro-Track®</v>
      </c>
      <c r="Y31" s="116" t="str">
        <f>IFERROR(INDEX(Расходка[Наименование расходного материала],MATCH(Расходка[№],Поиск_расходки[Индекс8],0)),"")</f>
        <v>ProVia 9 Hydro-Track®</v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435</v>
      </c>
    </row>
    <row r="32" spans="1:35">
      <c r="A32">
        <v>31</v>
      </c>
      <c r="B32" t="s">
        <v>3</v>
      </c>
      <c r="C32" t="s">
        <v>317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>Rinato</v>
      </c>
      <c r="X32" s="116" t="str">
        <f>IFERROR(INDEX(Расходка[Наименование расходного материала],MATCH(Расходка[№],Поиск_расходки[Индекс7],0)),"")</f>
        <v>Rinato</v>
      </c>
      <c r="Y32" s="116" t="str">
        <f>IFERROR(INDEX(Расходка[Наименование расходного материала],MATCH(Расходка[№],Поиск_расходки[Индекс8],0)),"")</f>
        <v>Rinato</v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436</v>
      </c>
    </row>
    <row r="33" spans="1:33">
      <c r="A33">
        <v>32</v>
      </c>
      <c r="B33" t="s">
        <v>3</v>
      </c>
      <c r="C33" s="1" t="s">
        <v>354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>Runthrough NS (Floppy)</v>
      </c>
      <c r="X33" s="116" t="str">
        <f>IFERROR(INDEX(Расходка[Наименование расходного материала],MATCH(Расходка[№],Поиск_расходки[Индекс7],0)),"")</f>
        <v>Runthrough NS (Floppy)</v>
      </c>
      <c r="Y33" s="116" t="str">
        <f>IFERROR(INDEX(Расходка[Наименование расходного материала],MATCH(Расходка[№],Поиск_расходки[Индекс8],0)),"")</f>
        <v>Runthrough NS (Floppy)</v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437</v>
      </c>
    </row>
    <row r="34" spans="1:33">
      <c r="A34">
        <v>33</v>
      </c>
      <c r="B34" t="s">
        <v>3</v>
      </c>
      <c r="C34" s="1" t="s">
        <v>362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>Runthrough NS Hypercoat</v>
      </c>
      <c r="X34" s="116" t="str">
        <f>IFERROR(INDEX(Расходка[Наименование расходного материала],MATCH(Расходка[№],Поиск_расходки[Индекс7],0)),"")</f>
        <v>Runthrough NS Hypercoat</v>
      </c>
      <c r="Y34" s="116" t="str">
        <f>IFERROR(INDEX(Расходка[Наименование расходного материала],MATCH(Расходка[№],Поиск_расходки[Индекс8],0)),"")</f>
        <v>Runthrough NS Hypercoat</v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438</v>
      </c>
    </row>
    <row r="35" spans="1:33">
      <c r="A35">
        <v>34</v>
      </c>
      <c r="B35" t="s">
        <v>3</v>
      </c>
      <c r="C35" s="1" t="s">
        <v>361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>Runthrough NS Intermediate</v>
      </c>
      <c r="X35" s="116" t="str">
        <f>IFERROR(INDEX(Расходка[Наименование расходного материала],MATCH(Расходка[№],Поиск_расходки[Индекс7],0)),"")</f>
        <v>Runthrough NS Intermediate</v>
      </c>
      <c r="Y35" s="116" t="str">
        <f>IFERROR(INDEX(Расходка[Наименование расходного материала],MATCH(Расходка[№],Поиск_расходки[Индекс8],0)),"")</f>
        <v>Runthrough NS Intermediate</v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497</v>
      </c>
    </row>
    <row r="36" spans="1:33">
      <c r="A36">
        <v>35</v>
      </c>
      <c r="B36" t="s">
        <v>3</v>
      </c>
      <c r="C36" t="s">
        <v>316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>Sion</v>
      </c>
      <c r="X36" s="116" t="str">
        <f>IFERROR(INDEX(Расходка[Наименование расходного материала],MATCH(Расходка[№],Поиск_расходки[Индекс7],0)),"")</f>
        <v>Sion</v>
      </c>
      <c r="Y36" s="116" t="str">
        <f>IFERROR(INDEX(Расходка[Наименование расходного материала],MATCH(Расходка[№],Поиск_расходки[Индекс8],0)),"")</f>
        <v>Sion</v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439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>Sion Black</v>
      </c>
      <c r="X37" s="116" t="str">
        <f>IFERROR(INDEX(Расходка[Наименование расходного материала],MATCH(Расходка[№],Поиск_расходки[Индекс7],0)),"")</f>
        <v>Sion Black</v>
      </c>
      <c r="Y37" s="116" t="str">
        <f>IFERROR(INDEX(Расходка[Наименование расходного материала],MATCH(Расходка[№],Поиск_расходки[Индекс8],0)),"")</f>
        <v>Sion Black</v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412</v>
      </c>
    </row>
    <row r="38" spans="1:33">
      <c r="A38">
        <v>37</v>
      </c>
      <c r="B38" t="s">
        <v>3</v>
      </c>
      <c r="C38" s="1" t="s">
        <v>375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>Sion Blue</v>
      </c>
      <c r="X38" s="116" t="str">
        <f>IFERROR(INDEX(Расходка[Наименование расходного материала],MATCH(Расходка[№],Поиск_расходки[Индекс7],0)),"")</f>
        <v>Sion Blue</v>
      </c>
      <c r="Y38" s="116" t="str">
        <f>IFERROR(INDEX(Расходка[Наименование расходного материала],MATCH(Расходка[№],Поиск_расходки[Индекс8],0)),"")</f>
        <v>Sion Blue</v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499</v>
      </c>
    </row>
    <row r="39" spans="1:33">
      <c r="A39">
        <v>38</v>
      </c>
      <c r="B39" t="s">
        <v>3</v>
      </c>
      <c r="C39" t="s">
        <v>318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>Thunder</v>
      </c>
      <c r="X39" s="116" t="str">
        <f>IFERROR(INDEX(Расходка[Наименование расходного материала],MATCH(Расходка[№],Поиск_расходки[Индекс7],0)),"")</f>
        <v>Thunder</v>
      </c>
      <c r="Y39" s="116" t="str">
        <f>IFERROR(INDEX(Расходка[Наименование расходного материала],MATCH(Расходка[№],Поиск_расходки[Индекс8],0)),"")</f>
        <v>Thunder</v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440</v>
      </c>
    </row>
    <row r="40" spans="1:33">
      <c r="A40">
        <v>39</v>
      </c>
      <c r="B40" t="s">
        <v>3</v>
      </c>
      <c r="C40" t="s">
        <v>363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>Whisper MS</v>
      </c>
      <c r="X40" s="116" t="str">
        <f>IFERROR(INDEX(Расходка[Наименование расходного материала],MATCH(Расходка[№],Поиск_расходки[Индекс7],0)),"")</f>
        <v>Whisper MS</v>
      </c>
      <c r="Y40" s="116" t="str">
        <f>IFERROR(INDEX(Расходка[Наименование расходного материала],MATCH(Расходка[№],Поиск_расходки[Индекс8],0)),"")</f>
        <v>Whisper MS</v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441</v>
      </c>
    </row>
    <row r="41" spans="1:33">
      <c r="A41">
        <v>40</v>
      </c>
      <c r="B41" t="s">
        <v>3</v>
      </c>
      <c r="C41" t="s">
        <v>364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>Winn 200T</v>
      </c>
      <c r="X41" s="116" t="str">
        <f>IFERROR(INDEX(Расходка[Наименование расходного материала],MATCH(Расходка[№],Поиск_расходки[Индекс7],0)),"")</f>
        <v>Winn 200T</v>
      </c>
      <c r="Y41" s="116" t="str">
        <f>IFERROR(INDEX(Расходка[Наименование расходного материала],MATCH(Расходка[№],Поиск_расходки[Индекс8],0)),"")</f>
        <v>Winn 200T</v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442</v>
      </c>
    </row>
    <row r="42" spans="1:33">
      <c r="A42">
        <v>41</v>
      </c>
      <c r="B42" t="s">
        <v>3</v>
      </c>
      <c r="C42" t="s">
        <v>347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443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3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416</v>
      </c>
    </row>
    <row r="44" spans="1:33">
      <c r="A44">
        <v>43</v>
      </c>
      <c r="B44" t="s">
        <v>6</v>
      </c>
      <c r="C44" s="1" t="s">
        <v>278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>BMS, Integtity</v>
      </c>
      <c r="X44" s="116" t="str">
        <f>IFERROR(INDEX(Расходка[Наименование расходного материала],MATCH(Расходка[№],Поиск_расходки[Индекс7],0)),"")</f>
        <v>BMS, Integtity</v>
      </c>
      <c r="Y44" s="116" t="str">
        <f>IFERROR(INDEX(Расходка[Наименование расходного материала],MATCH(Расходка[№],Поиск_расходки[Индекс8],0)),"")</f>
        <v>BMS, Integtity</v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444</v>
      </c>
    </row>
    <row r="45" spans="1:33">
      <c r="A45">
        <v>44</v>
      </c>
      <c r="B45" t="s">
        <v>6</v>
      </c>
      <c r="C45" s="161" t="s">
        <v>346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>DES, Calipso</v>
      </c>
      <c r="X45" s="116" t="str">
        <f>IFERROR(INDEX(Расходка[Наименование расходного материала],MATCH(Расходка[№],Поиск_расходки[Индекс7],0)),"")</f>
        <v>DES, Calipso</v>
      </c>
      <c r="Y45" s="116" t="str">
        <f>IFERROR(INDEX(Расходка[Наименование расходного материала],MATCH(Расходка[№],Поиск_расходки[Индекс8],0)),"")</f>
        <v>DES, Calipso</v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445</v>
      </c>
    </row>
    <row r="46" spans="1:33">
      <c r="A46">
        <v>45</v>
      </c>
      <c r="B46" t="s">
        <v>6</v>
      </c>
      <c r="C46" s="161" t="s">
        <v>345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>DES, NanoMed</v>
      </c>
      <c r="X46" s="116" t="str">
        <f>IFERROR(INDEX(Расходка[Наименование расходного материала],MATCH(Расходка[№],Поиск_расходки[Индекс7],0)),"")</f>
        <v>DES, NanoMed</v>
      </c>
      <c r="Y46" s="116" t="str">
        <f>IFERROR(INDEX(Расходка[Наименование расходного материала],MATCH(Расходка[№],Поиск_расходки[Индекс8],0)),"")</f>
        <v>DES, NanoMed</v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446</v>
      </c>
    </row>
    <row r="47" spans="1:33">
      <c r="A47">
        <v>46</v>
      </c>
      <c r="B47" t="s">
        <v>6</v>
      </c>
      <c r="C47" s="132" t="s">
        <v>324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1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>DES, Resolute Integtity</v>
      </c>
      <c r="X47" s="116" t="str">
        <f>IFERROR(INDEX(Расходка[Наименование расходного материала],MATCH(Расходка[№],Поиск_расходки[Индекс7],0)),"")</f>
        <v>DES, Resolute Integtity</v>
      </c>
      <c r="Y47" s="116" t="str">
        <f>IFERROR(INDEX(Расходка[Наименование расходного материала],MATCH(Расходка[№],Поиск_расходки[Индекс8],0)),"")</f>
        <v>DES, Resolute Integtity</v>
      </c>
      <c r="Z47" s="116" t="str">
        <f>IFERROR(INDEX(Расходка[Наименование расходного материала],MATCH(Расходка[№],Поиск_расходки[Индекс9],0)),"")</f>
        <v>DES, Resolute Integtity</v>
      </c>
      <c r="AA47" s="116" t="str">
        <f>IFERROR(INDEX(Расходка[Наименование расходного материала],MATCH(Расходка[№],Поиск_расходки[Индекс10],0)),"")</f>
        <v>DES, Resolute Integtity</v>
      </c>
      <c r="AB47" s="116" t="str">
        <f>IFERROR(INDEX(Расходка[Наименование расходного материала],MATCH(Расходка[№],Поиск_расходки[Индекс11],0)),"")</f>
        <v>DES, Resolute Integtity</v>
      </c>
      <c r="AC47" s="116" t="str">
        <f>IFERROR(INDEX(Расходка[Наименование расходного материала],MATCH(Расходка[№],Поиск_расходки[Индекс12],0)),"")</f>
        <v>DES, Resolute Integtity</v>
      </c>
      <c r="AD47" s="116" t="str">
        <f>IFERROR(INDEX(Расходка[Наименование расходного материала],MATCH(Расходка[№],Поиск_расходки[Индекс13],0)),"")</f>
        <v>DES, Resolute Integtity</v>
      </c>
      <c r="AF47" s="4" t="s">
        <v>6</v>
      </c>
      <c r="AG47" s="4" t="s">
        <v>447</v>
      </c>
    </row>
    <row r="48" spans="1:33">
      <c r="A48">
        <v>47</v>
      </c>
      <c r="B48" t="s">
        <v>6</v>
      </c>
      <c r="C48" t="s">
        <v>358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>DES, Yukon Chrome PC</v>
      </c>
      <c r="X48" s="116" t="str">
        <f>IFERROR(INDEX(Расходка[Наименование расходного материала],MATCH(Расходка[№],Поиск_расходки[Индекс7],0)),"")</f>
        <v>DES, Yukon Chrome PC</v>
      </c>
      <c r="Y48" s="116" t="str">
        <f>IFERROR(INDEX(Расходка[Наименование расходного материала],MATCH(Расходка[№],Поиск_расходки[Индекс8],0)),"")</f>
        <v>DES, Yukon Chrome PC</v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448</v>
      </c>
    </row>
    <row r="49" spans="1:33">
      <c r="A49">
        <v>48</v>
      </c>
      <c r="B49" t="s">
        <v>6</v>
      </c>
      <c r="C49" s="165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>DES, Firehawk</v>
      </c>
      <c r="X49" s="116" t="str">
        <f>IFERROR(INDEX(Расходка[Наименование расходного материала],MATCH(Расходка[№],Поиск_расходки[Индекс7],0)),"")</f>
        <v>DES, Firehawk</v>
      </c>
      <c r="Y49" s="116" t="str">
        <f>IFERROR(INDEX(Расходка[Наименование расходного материала],MATCH(Расходка[№],Поиск_расходки[Индекс8],0)),"")</f>
        <v>DES, Firehawk</v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449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>DES, Resolute Onyx</v>
      </c>
      <c r="X50" s="116" t="str">
        <f>IFERROR(INDEX(Расходка[Наименование расходного материала],MATCH(Расходка[№],Поиск_расходки[Индекс7],0)),"")</f>
        <v>DES, Resolute Onyx</v>
      </c>
      <c r="Y50" s="116" t="str">
        <f>IFERROR(INDEX(Расходка[Наименование расходного материала],MATCH(Расходка[№],Поиск_расходки[Индекс8],0)),"")</f>
        <v>DES, Resolute Onyx</v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450</v>
      </c>
    </row>
    <row r="51" spans="1:33">
      <c r="A51">
        <v>50</v>
      </c>
      <c r="B51" t="s">
        <v>95</v>
      </c>
      <c r="C51" s="1" t="s">
        <v>325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>Guidezilla™ II 6F</v>
      </c>
      <c r="X51" s="116" t="str">
        <f>IFERROR(INDEX(Расходка[Наименование расходного материала],MATCH(Расходка[№],Поиск_расходки[Индекс7],0)),"")</f>
        <v>Guidezilla™ II 6F</v>
      </c>
      <c r="Y51" s="116" t="str">
        <f>IFERROR(INDEX(Расходка[Наименование расходного материала],MATCH(Расходка[№],Поиск_расходки[Индекс8],0)),"")</f>
        <v>Guidezilla™ II 6F</v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451</v>
      </c>
    </row>
    <row r="52" spans="1:33">
      <c r="A52">
        <v>51</v>
      </c>
      <c r="B52" t="s">
        <v>95</v>
      </c>
      <c r="C52" s="1" t="s">
        <v>344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>Telescope ™ II 6F</v>
      </c>
      <c r="X52" s="116" t="str">
        <f>IFERROR(INDEX(Расходка[Наименование расходного материала],MATCH(Расходка[№],Поиск_расходки[Индекс7],0)),"")</f>
        <v>Telescope ™ II 6F</v>
      </c>
      <c r="Y52" s="116" t="str">
        <f>IFERROR(INDEX(Расходка[Наименование расходного материала],MATCH(Расходка[№],Поиск_расходки[Индекс8],0)),"")</f>
        <v>Telescope ™ II 6F</v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452</v>
      </c>
    </row>
    <row r="53" spans="1:33">
      <c r="A53">
        <v>52</v>
      </c>
      <c r="B53" t="s">
        <v>4</v>
      </c>
      <c r="C53" t="s">
        <v>351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>Launcher 6F AL 1</v>
      </c>
      <c r="X53" s="116" t="str">
        <f>IFERROR(INDEX(Расходка[Наименование расходного материала],MATCH(Расходка[№],Поиск_расходки[Индекс7],0)),"")</f>
        <v>Launcher 6F AL 1</v>
      </c>
      <c r="Y53" s="116" t="str">
        <f>IFERROR(INDEX(Расходка[Наименование расходного материала],MATCH(Расходка[№],Поиск_расходки[Индекс8],0)),"")</f>
        <v>Launcher 6F AL 1</v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453</v>
      </c>
    </row>
    <row r="54" spans="1:33">
      <c r="A54">
        <v>53</v>
      </c>
      <c r="B54" t="s">
        <v>4</v>
      </c>
      <c r="C54" t="s">
        <v>352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>Launcher 6F AL 2</v>
      </c>
      <c r="X54" s="116" t="str">
        <f>IFERROR(INDEX(Расходка[Наименование расходного материала],MATCH(Расходка[№],Поиск_расходки[Индекс7],0)),"")</f>
        <v>Launcher 6F AL 2</v>
      </c>
      <c r="Y54" s="116" t="str">
        <f>IFERROR(INDEX(Расходка[Наименование расходного материала],MATCH(Расходка[№],Поиск_расходки[Индекс8],0)),"")</f>
        <v>Launcher 6F AL 2</v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454</v>
      </c>
    </row>
    <row r="55" spans="1:33">
      <c r="A55">
        <v>54</v>
      </c>
      <c r="B55" t="s">
        <v>4</v>
      </c>
      <c r="C55" t="s">
        <v>326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>Launcher 6F EBU 3.5</v>
      </c>
      <c r="X55" s="116" t="str">
        <f>IFERROR(INDEX(Расходка[Наименование расходного материала],MATCH(Расходка[№],Поиск_расходки[Индекс7],0)),"")</f>
        <v>Launcher 6F EBU 3.5</v>
      </c>
      <c r="Y55" s="116" t="str">
        <f>IFERROR(INDEX(Расходка[Наименование расходного материала],MATCH(Расходка[№],Поиск_расходки[Индекс8],0)),"")</f>
        <v>Launcher 6F EBU 3.5</v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455</v>
      </c>
    </row>
    <row r="56" spans="1:33">
      <c r="A56">
        <v>55</v>
      </c>
      <c r="B56" t="s">
        <v>4</v>
      </c>
      <c r="C56" t="s">
        <v>327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>Launcher 6F EBU 4.0</v>
      </c>
      <c r="X56" s="116" t="str">
        <f>IFERROR(INDEX(Расходка[Наименование расходного материала],MATCH(Расходка[№],Поиск_расходки[Индекс7],0)),"")</f>
        <v>Launcher 6F EBU 4.0</v>
      </c>
      <c r="Y56" s="116" t="str">
        <f>IFERROR(INDEX(Расходка[Наименование расходного материала],MATCH(Расходка[№],Поиск_расходки[Индекс8],0)),"")</f>
        <v>Launcher 6F EBU 4.0</v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456</v>
      </c>
    </row>
    <row r="57" spans="1:33">
      <c r="A57">
        <v>56</v>
      </c>
      <c r="B57" t="s">
        <v>4</v>
      </c>
      <c r="C57" t="s">
        <v>328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>Launcher 6F JL 3.5</v>
      </c>
      <c r="X57" s="116" t="str">
        <f>IFERROR(INDEX(Расходка[Наименование расходного материала],MATCH(Расходка[№],Поиск_расходки[Индекс7],0)),"")</f>
        <v>Launcher 6F JL 3.5</v>
      </c>
      <c r="Y57" s="116" t="str">
        <f>IFERROR(INDEX(Расходка[Наименование расходного материала],MATCH(Расходка[№],Поиск_расходки[Индекс8],0)),"")</f>
        <v>Launcher 6F JL 3.5</v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457</v>
      </c>
    </row>
    <row r="58" spans="1:33">
      <c r="A58">
        <v>57</v>
      </c>
      <c r="B58" t="s">
        <v>4</v>
      </c>
      <c r="C58" t="s">
        <v>329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>Launcher 6F JL 4.0</v>
      </c>
      <c r="X58" s="116" t="str">
        <f>IFERROR(INDEX(Расходка[Наименование расходного материала],MATCH(Расходка[№],Поиск_расходки[Индекс7],0)),"")</f>
        <v>Launcher 6F JL 4.0</v>
      </c>
      <c r="Y58" s="116" t="str">
        <f>IFERROR(INDEX(Расходка[Наименование расходного материала],MATCH(Расходка[№],Поиск_расходки[Индекс8],0)),"")</f>
        <v>Launcher 6F JL 4.0</v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458</v>
      </c>
    </row>
    <row r="59" spans="1:33">
      <c r="A59">
        <v>58</v>
      </c>
      <c r="B59" t="s">
        <v>4</v>
      </c>
      <c r="C59" t="s">
        <v>335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>Launcher 6F JL 4.5</v>
      </c>
      <c r="X59" s="116" t="str">
        <f>IFERROR(INDEX(Расходка[Наименование расходного материала],MATCH(Расходка[№],Поиск_расходки[Индекс7],0)),"")</f>
        <v>Launcher 6F JL 4.5</v>
      </c>
      <c r="Y59" s="116" t="str">
        <f>IFERROR(INDEX(Расходка[Наименование расходного материала],MATCH(Расходка[№],Поиск_расходки[Индекс8],0)),"")</f>
        <v>Launcher 6F JL 4.5</v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459</v>
      </c>
    </row>
    <row r="60" spans="1:33">
      <c r="A60">
        <v>59</v>
      </c>
      <c r="B60" t="s">
        <v>4</v>
      </c>
      <c r="C60" t="s">
        <v>330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>Launcher 6F JR 3.5</v>
      </c>
      <c r="X60" s="116" t="str">
        <f>IFERROR(INDEX(Расходка[Наименование расходного материала],MATCH(Расходка[№],Поиск_расходки[Индекс7],0)),"")</f>
        <v>Launcher 6F JR 3.5</v>
      </c>
      <c r="Y60" s="116" t="str">
        <f>IFERROR(INDEX(Расходка[Наименование расходного материала],MATCH(Расходка[№],Поиск_расходки[Индекс8],0)),"")</f>
        <v>Launcher 6F JR 3.5</v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460</v>
      </c>
    </row>
    <row r="61" spans="1:33">
      <c r="A61">
        <v>60</v>
      </c>
      <c r="B61" t="s">
        <v>4</v>
      </c>
      <c r="C61" t="s">
        <v>331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>Launcher 6F JR 4.0</v>
      </c>
      <c r="X61" s="116" t="str">
        <f>IFERROR(INDEX(Расходка[Наименование расходного материала],MATCH(Расходка[№],Поиск_расходки[Индекс7],0)),"")</f>
        <v>Launcher 6F JR 4.0</v>
      </c>
      <c r="Y61" s="116" t="str">
        <f>IFERROR(INDEX(Расходка[Наименование расходного материала],MATCH(Расходка[№],Поиск_расходки[Индекс8],0)),"")</f>
        <v>Launcher 6F JR 4.0</v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421</v>
      </c>
    </row>
    <row r="62" spans="1:33">
      <c r="A62">
        <v>61</v>
      </c>
      <c r="B62" t="s">
        <v>4</v>
      </c>
      <c r="C62" t="s">
        <v>341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>Launcher 7F JL 3.5</v>
      </c>
      <c r="X62" s="116" t="str">
        <f>IFERROR(INDEX(Расходка[Наименование расходного материала],MATCH(Расходка[№],Поиск_расходки[Индекс7],0)),"")</f>
        <v>Launcher 7F JL 3.5</v>
      </c>
      <c r="Y62" s="116" t="str">
        <f>IFERROR(INDEX(Расходка[Наименование расходного материала],MATCH(Расходка[№],Поиск_расходки[Индекс8],0)),"")</f>
        <v>Launcher 7F JL 3.5</v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461</v>
      </c>
    </row>
    <row r="63" spans="1:33">
      <c r="A63">
        <v>62</v>
      </c>
      <c r="B63" t="s">
        <v>4</v>
      </c>
      <c r="C63" t="s">
        <v>340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>Launcher 7F JL 4.0</v>
      </c>
      <c r="X63" s="116" t="str">
        <f>IFERROR(INDEX(Расходка[Наименование расходного материала],MATCH(Расходка[№],Поиск_расходки[Индекс7],0)),"")</f>
        <v>Launcher 7F JL 4.0</v>
      </c>
      <c r="Y63" s="116" t="str">
        <f>IFERROR(INDEX(Расходка[Наименование расходного материала],MATCH(Расходка[№],Поиск_расходки[Индекс8],0)),"")</f>
        <v>Launcher 7F JL 4.0</v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462</v>
      </c>
    </row>
    <row r="64" spans="1:33">
      <c r="A64">
        <v>63</v>
      </c>
      <c r="B64" t="s">
        <v>301</v>
      </c>
      <c r="C64" s="1" t="s">
        <v>332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63</v>
      </c>
      <c r="K64" s="117">
        <f>IF(ISNUMBER(SEARCH('Карта учёта'!$B$19,Расходка[Наименование расходного материала])),MAX($K$1:K63)+1,0)</f>
        <v>63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>Angio-Seal™ VIP</v>
      </c>
      <c r="X64" s="116" t="str">
        <f>IFERROR(INDEX(Расходка[Наименование расходного материала],MATCH(Расходка[№],Поиск_расходки[Индекс7],0)),"")</f>
        <v>Angio-Seal™ VIP</v>
      </c>
      <c r="Y64" s="116" t="str">
        <f>IFERROR(INDEX(Расходка[Наименование расходного материала],MATCH(Расходка[№],Поиск_расходки[Индекс8],0)),"")</f>
        <v>Angio-Seal™ VIP</v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463</v>
      </c>
    </row>
    <row r="65" spans="1:33">
      <c r="A65">
        <v>64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464</v>
      </c>
    </row>
    <row r="66" spans="1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465</v>
      </c>
    </row>
    <row r="67" spans="1:33">
      <c r="AF67" s="4" t="s">
        <v>6</v>
      </c>
      <c r="AG67" s="4" t="s">
        <v>466</v>
      </c>
    </row>
    <row r="68" spans="1:33">
      <c r="AF68" s="4" t="s">
        <v>6</v>
      </c>
      <c r="AG68" s="4" t="s">
        <v>467</v>
      </c>
    </row>
    <row r="69" spans="1:33">
      <c r="AF69" s="4" t="s">
        <v>6</v>
      </c>
      <c r="AG69" s="4" t="s">
        <v>468</v>
      </c>
    </row>
    <row r="70" spans="1:33">
      <c r="AF70" s="4" t="s">
        <v>6</v>
      </c>
      <c r="AG70" s="4" t="s">
        <v>469</v>
      </c>
    </row>
    <row r="71" spans="1:33">
      <c r="AF71" s="4" t="s">
        <v>6</v>
      </c>
      <c r="AG71" s="4" t="s">
        <v>424</v>
      </c>
    </row>
    <row r="72" spans="1:33">
      <c r="AF72" s="4" t="s">
        <v>6</v>
      </c>
      <c r="AG72" s="4" t="s">
        <v>470</v>
      </c>
    </row>
    <row r="73" spans="1:33">
      <c r="AF73" s="4" t="s">
        <v>6</v>
      </c>
      <c r="AG73" s="4" t="s">
        <v>425</v>
      </c>
    </row>
    <row r="74" spans="1:33">
      <c r="AF74" s="4" t="s">
        <v>6</v>
      </c>
      <c r="AG74" s="4" t="s">
        <v>471</v>
      </c>
    </row>
    <row r="75" spans="1:33">
      <c r="AF75" s="4" t="s">
        <v>6</v>
      </c>
      <c r="AG75" s="4" t="s">
        <v>472</v>
      </c>
    </row>
    <row r="76" spans="1:33">
      <c r="AF76" s="4" t="s">
        <v>6</v>
      </c>
      <c r="AG76" s="4" t="s">
        <v>473</v>
      </c>
    </row>
    <row r="77" spans="1:33">
      <c r="AF77" s="4" t="s">
        <v>6</v>
      </c>
      <c r="AG77" s="4" t="s">
        <v>474</v>
      </c>
    </row>
    <row r="78" spans="1:33">
      <c r="AF78" s="4" t="s">
        <v>6</v>
      </c>
      <c r="AG78" s="4" t="s">
        <v>475</v>
      </c>
    </row>
    <row r="79" spans="1:33">
      <c r="AF79" s="4" t="s">
        <v>6</v>
      </c>
      <c r="AG79" s="4" t="s">
        <v>476</v>
      </c>
    </row>
    <row r="80" spans="1:33">
      <c r="AF80" s="4" t="s">
        <v>6</v>
      </c>
      <c r="AG80" s="4" t="s">
        <v>477</v>
      </c>
    </row>
    <row r="81" spans="32:33">
      <c r="AF81" s="4" t="s">
        <v>6</v>
      </c>
      <c r="AG81" s="4" t="s">
        <v>478</v>
      </c>
    </row>
    <row r="82" spans="32:33">
      <c r="AF82" s="4" t="s">
        <v>6</v>
      </c>
      <c r="AG82" s="4" t="s">
        <v>479</v>
      </c>
    </row>
    <row r="83" spans="32:33">
      <c r="AF83" s="4" t="s">
        <v>6</v>
      </c>
      <c r="AG83" s="4" t="s">
        <v>480</v>
      </c>
    </row>
    <row r="84" spans="32:33">
      <c r="AF84" s="4" t="s">
        <v>6</v>
      </c>
      <c r="AG84" s="4" t="s">
        <v>431</v>
      </c>
    </row>
    <row r="85" spans="32:33">
      <c r="AF85" s="4" t="s">
        <v>6</v>
      </c>
      <c r="AG85" s="4" t="s">
        <v>432</v>
      </c>
    </row>
    <row r="86" spans="32:33">
      <c r="AF86" s="4" t="s">
        <v>6</v>
      </c>
      <c r="AG86" s="4" t="s">
        <v>481</v>
      </c>
    </row>
    <row r="87" spans="32:33">
      <c r="AF87" s="4" t="s">
        <v>6</v>
      </c>
      <c r="AG87" s="4" t="s">
        <v>482</v>
      </c>
    </row>
    <row r="88" spans="32:33">
      <c r="AF88" s="4" t="s">
        <v>6</v>
      </c>
      <c r="AG88" s="4" t="s">
        <v>483</v>
      </c>
    </row>
    <row r="89" spans="32:33">
      <c r="AF89" s="4" t="s">
        <v>6</v>
      </c>
      <c r="AG89" s="4" t="s">
        <v>484</v>
      </c>
    </row>
    <row r="90" spans="32:33">
      <c r="AF90" s="4" t="s">
        <v>6</v>
      </c>
      <c r="AG90" s="4" t="s">
        <v>485</v>
      </c>
    </row>
    <row r="91" spans="32:33">
      <c r="AF91" s="4" t="s">
        <v>6</v>
      </c>
      <c r="AG91" s="4" t="s">
        <v>486</v>
      </c>
    </row>
    <row r="92" spans="32:33">
      <c r="AF92" s="4" t="s">
        <v>6</v>
      </c>
      <c r="AG92" s="4" t="s">
        <v>487</v>
      </c>
    </row>
    <row r="93" spans="32:33">
      <c r="AF93" s="4" t="s">
        <v>6</v>
      </c>
      <c r="AG93" s="4" t="s">
        <v>488</v>
      </c>
    </row>
    <row r="94" spans="32:33">
      <c r="AF94" s="4" t="s">
        <v>6</v>
      </c>
      <c r="AG94" s="4" t="s">
        <v>435</v>
      </c>
    </row>
    <row r="95" spans="32:33">
      <c r="AF95" s="4" t="s">
        <v>6</v>
      </c>
      <c r="AG95" s="4" t="s">
        <v>436</v>
      </c>
    </row>
    <row r="96" spans="32:33">
      <c r="AF96" s="4" t="s">
        <v>6</v>
      </c>
      <c r="AG96" s="4" t="s">
        <v>489</v>
      </c>
    </row>
    <row r="97" spans="32:33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2023-05-21T02:07:30Z</cp:lastPrinted>
  <dcterms:created xsi:type="dcterms:W3CDTF">2015-06-05T18:19:34Z</dcterms:created>
  <dcterms:modified xsi:type="dcterms:W3CDTF">2023-05-21T02:07:57Z</dcterms:modified>
</cp:coreProperties>
</file>