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F64" i="1"/>
  <c r="G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O11" i="1"/>
  <c r="O12" i="1" s="1"/>
  <c r="O13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64" i="1" l="1"/>
  <c r="AC65" i="1" s="1"/>
  <c r="R64" i="1"/>
  <c r="R65" i="1"/>
  <c r="R61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Q64" i="1"/>
  <c r="AD65" i="1" s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4" i="1" l="1"/>
  <c r="AB65" i="1" s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64" i="1" l="1"/>
  <c r="U65" i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53" i="1" s="1"/>
  <c r="S2" i="1"/>
  <c r="S58" i="1"/>
  <c r="AB38" i="1"/>
  <c r="AB41" i="1"/>
  <c r="AB39" i="1"/>
  <c r="S54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4" i="1" l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4" i="1" l="1"/>
  <c r="AA65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4" i="1" l="1"/>
  <c r="G62" i="1"/>
  <c r="G63" i="1" s="1"/>
  <c r="T65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l="1"/>
  <c r="Y65" i="1" s="1"/>
  <c r="M61" i="1"/>
  <c r="Y61" i="1"/>
  <c r="Y58" i="1"/>
  <c r="Y57" i="1"/>
  <c r="Y56" i="1"/>
  <c r="Y63" i="1"/>
  <c r="Y59" i="1"/>
  <c r="Y60" i="1"/>
  <c r="Y62" i="1"/>
  <c r="Y20" i="1"/>
  <c r="Y64" i="1" l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M64" i="1"/>
  <c r="Z65" i="1" s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<sst xmlns="http://schemas.openxmlformats.org/spreadsheetml/2006/main" count="862" uniqueCount="523">
  <si>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</si>
  <si>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</si>
  <si>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</si>
  <si>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</si>
  <si>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</si>
  <si>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</si>
  <si>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</si>
  <si>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</si>
  <si>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</si>
  <si>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</si>
  <si>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</si>
  <si>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</si>
  <si>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</si>
  <si>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</si>
  <si>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</si>
  <si>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</si>
  <si>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</si>
  <si>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</si>
  <si>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</si>
  <si>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</si>
  <si>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</si>
  <si>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</si>
  <si>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</si>
  <si>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</si>
  <si>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</si>
  <si>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</si>
  <si>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</si>
  <si>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</si>
  <si>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</si>
  <si>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</si>
  <si>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</si>
  <si>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</si>
  <si>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</si>
  <si>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</si>
  <si>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</si>
  <si>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</si>
  <si>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</si>
  <si>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</si>
  <si>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</si>
  <si>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</si>
  <si>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</si>
  <si>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</si>
  <si>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</si>
  <si>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</si>
  <si>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</si>
  <si>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</si>
  <si>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</si>
  <si>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</si>
  <si>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</si>
  <si>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</si>
  <si>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</si>
  <si>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</si>
  <si>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</si>
  <si>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</si>
  <si>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</si>
  <si>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</si>
  <si>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</si>
  <si>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</si>
  <si>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</si>
  <si>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</si>
  <si>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</si>
  <si>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</si>
  <si>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</si>
  <si>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</si>
  <si>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</si>
  <si>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</si>
  <si>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</si>
  <si>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</si>
  <si>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</si>
  <si>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</si>
  <si>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</si>
  <si>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</si>
  <si>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</si>
  <si>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</si>
  <si>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</si>
  <si>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</si>
  <si>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</si>
  <si>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</si>
  <si>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</si>
  <si>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</si>
  <si>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</si>
  <si>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</si>
  <si>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</si>
  <si>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</si>
  <si>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</si>
  <si>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</si>
  <si>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</si>
  <si>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</si>
  <si>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</si>
  <si>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</si>
  <si>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</si>
  <si>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</si>
  <si>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</si>
  <si>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</si>
  <si>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</si>
  <si>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</si>
  <si>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</si>
  <si>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</si>
  <si>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</si>
  <si>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</si>
  <si>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</si>
  <si>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</si>
  <si>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</si>
  <si>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</si>
  <si>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</si>
  <si>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</si>
  <si>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</si>
  <si>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</si>
  <si>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</si>
  <si>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</si>
  <si>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</si>
  <si>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</si>
  <si>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</si>
  <si>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</si>
  <si>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</si>
  <si>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</si>
  <si>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</si>
  <si>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</si>
  <si>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</si>
  <si>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</si>
  <si>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</si>
  <si>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</si>
  <si>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</si>
  <si>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</si>
  <si>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</si>
  <si>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</si>
  <si>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</si>
  <si>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</si>
  <si>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</si>
  <si>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</si>
  <si>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</si>
  <si>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</si>
  <si>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</si>
  <si>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</si>
  <si>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</si>
  <si>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</si>
  <si>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</si>
  <si>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</si>
  <si>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</si>
  <si>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</si>
  <si>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</si>
  <si>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</si>
  <si>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</si>
  <si>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</si>
  <si>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</si>
  <si>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</si>
  <si>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</si>
  <si>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</si>
  <si>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</si>
  <si>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</si>
  <si>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</si>
  <si>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</si>
  <si>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</si>
  <si>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</si>
  <si>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</si>
  <si>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</si>
  <si>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</si>
  <si>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</si>
  <si>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</si>
  <si>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</si>
  <si>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</si>
  <si>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</si>
  <si>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</si>
  <si>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</si>
  <si>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</si>
  <si>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</si>
  <si>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</si>
  <si>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</si>
  <si>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</si>
  <si>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</si>
  <si>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</si>
  <si>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</si>
  <si>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</si>
  <si>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</si>
  <si>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</si>
  <si>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</si>
  <si>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</si>
  <si>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</si>
  <si>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</si>
  <si>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</si>
  <si>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</si>
  <si>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</si>
  <si>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</si>
  <si>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</si>
  <si>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</si>
  <si>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</si>
  <si>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</si>
  <si>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</si>
  <si>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</si>
  <si>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</si>
  <si>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</si>
  <si>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</si>
  <si>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</si>
  <si>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</si>
  <si>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</si>
  <si>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</si>
  <si>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</si>
  <si>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</si>
  <si>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</si>
  <si>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</si>
  <si>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</si>
  <si>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</si>
  <si>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</si>
  <si>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</si>
  <si>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</si>
  <si>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</si>
  <si>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</si>
  <si>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</si>
  <si>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</si>
  <si>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</si>
  <si>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</si>
  <si>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</si>
  <si>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</si>
  <si>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</si>
  <si>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</si>
  <si>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</si>
  <si>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</si>
  <si>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</si>
  <si>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</si>
  <si>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</si>
  <si>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</si>
  <si>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</si>
  <si>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</si>
  <si>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</si>
  <si>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</si>
  <si>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</si>
  <si>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</si>
  <si>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</si>
  <si>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</si>
  <si>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</si>
  <si>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</si>
  <si>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</si>
  <si>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</si>
  <si>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</si>
  <si>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</si>
  <si>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</si>
  <si>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</si>
  <si>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</si>
  <si>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</si>
  <si>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</si>
  <si>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</si>
  <si>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</si>
  <si>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</si>
  <si>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</si>
  <si>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</si>
  <si>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</si>
  <si>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</si>
  <si>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</si>
  <si>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</si>
  <si>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</si>
  <si>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</si>
  <si>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</si>
  <si>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</si>
  <si>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</si>
  <si>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</si>
  <si>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</si>
  <si>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</si>
  <si>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</si>
  <si>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</si>
  <si>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</si>
  <si>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</si>
  <si>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</si>
  <si>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</si>
  <si>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</si>
  <si>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</si>
  <si>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</si>
  <si>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</si>
  <si>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</si>
  <si>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</si>
  <si>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</si>
  <si>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</si>
  <si>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</si>
  <si>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</si>
  <si>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</si>
  <si>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</si>
  <si>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</si>
  <si>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</si>
  <si>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</si>
  <si>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</si>
  <si>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</si>
  <si>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</si>
  <si>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</si>
  <si>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</si>
  <si>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</si>
  <si>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</si>
  <si>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</si>
  <si>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</si>
  <si>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</si>
  <si>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</si>
  <si>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</si>
  <si>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</si>
  <si>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</si>
  <si>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</si>
  <si>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</si>
  <si>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</si>
  <si>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</si>
  <si>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</si>
  <si>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</si>
  <si>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</si>
  <si>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</si>
  <si>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</si>
  <si>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</si>
  <si>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</si>
  <si>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</si>
  <si>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</si>
  <si>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</si>
  <si>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</si>
  <si>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</si>
  <si>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</si>
  <si>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</si>
  <si>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</si>
  <si>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</si>
  <si>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</si>
  <si>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</si>
  <si>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</si>
  <si>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</si>
  <si>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</si>
  <si>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</si>
  <si>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</si>
  <si>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</si>
  <si>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</si>
  <si>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</si>
  <si>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</si>
  <si>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</si>
  <si>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</si>
  <si>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</si>
  <si>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</si>
  <si>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</si>
  <si>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</si>
  <si>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</si>
  <si>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</si>
  <si>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</si>
  <si>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</si>
  <si>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</si>
  <si>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</si>
  <si>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</si>
  <si>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</si>
  <si>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</si>
  <si>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</si>
  <si>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</si>
  <si>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</si>
  <si>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</si>
  <si>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</si>
  <si>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</si>
  <si>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</si>
  <si>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</si>
  <si>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</si>
  <si>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</si>
  <si>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</si>
  <si>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</si>
  <si>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</si>
  <si>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</si>
  <si>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</si>
  <si>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</si>
  <si>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</si>
  <si>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</si>
  <si>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</si>
  <si>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</si>
  <si>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</si>
  <si>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</si>
  <si>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</si>
  <si>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</si>
  <si>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</si>
  <si>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</si>
  <si>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</si>
  <si>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</si>
  <si>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</si>
  <si>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</si>
  <si>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</si>
  <si>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</si>
  <si>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</si>
  <si>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</si>
  <si>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</si>
  <si>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</si>
  <si>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</si>
  <si>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</si>
  <si>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</si>
  <si>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</si>
  <si>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</si>
  <si>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</si>
  <si>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</si>
  <si>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</si>
  <si>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</si>
  <si>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</si>
  <si>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</si>
  <si>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</si>
  <si>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</si>
  <si>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</si>
  <si>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</si>
  <si>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</si>
  <si>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</si>
  <si>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</si>
  <si>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</si>
  <si>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</si>
  <si>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</si>
  <si>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</si>
  <si>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</si>
  <si>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</si>
  <si>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</si>
  <si>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</si>
  <si>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</si>
  <si>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</si>
  <si>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</si>
  <si>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</si>
  <si>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</si>
  <si>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</si>
  <si>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</si>
  <si>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</si>
  <si>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</si>
  <si>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</si>
  <si>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</si>
  <si>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</si>
  <si>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</si>
  <si>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</si>
  <si>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</si>
  <si>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</si>
  <si>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</si>
  <si>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</si>
  <si>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</si>
  <si>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</si>
  <si>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</si>
  <si>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</si>
  <si>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</si>
  <si>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</si>
  <si>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</si>
  <si>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</si>
  <si>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</si>
  <si>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</si>
  <si>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</si>
  <si>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</si>
  <si>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</si>
  <si>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</si>
  <si>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</si>
  <si>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</si>
  <si>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</si>
  <si>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</si>
  <si>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</si>
  <si>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</si>
  <si>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</si>
  <si>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</si>
  <si>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</si>
  <si>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</si>
  <si>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</si>
  <si>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</si>
  <si>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</si>
  <si>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</si>
  <si>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</si>
  <si>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</si>
  <si>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</si>
  <si>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</si>
  <si>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</si>
  <si>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</si>
  <si>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</si>
  <si>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</si>
  <si>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</si>
  <si>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</si>
  <si>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</si>
  <si>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</si>
  <si>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</si>
  <si>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</si>
  <si>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</si>
  <si>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</si>
  <si>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</si>
  <si>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</si>
  <si>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</si>
  <si>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</si>
  <si>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</si>
  <si>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</si>
  <si>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</si>
  <si>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</si>
  <si>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</si>
  <si>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</si>
  <si>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</si>
  <si>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</si>
  <si>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</si>
  <si>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</si>
  <si>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</si>
  <si>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</si>
  <si>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</si>
  <si>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</si>
  <si>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</si>
  <si>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</si>
  <si>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</si>
  <si>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</si>
  <si>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</si>
  <si>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</si>
  <si>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</si>
  <si>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</si>
  <si>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</si>
  <si>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</si>
  <si>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</si>
  <si>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</si>
  <si>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</si>
  <si>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</si>
  <si>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</si>
  <si>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</si>
  <si>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</si>
  <si>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</si>
  <si>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</si>
  <si>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</si>
  <si>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</si>
  <si>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</si>
  <si>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</si>
  <si>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</si>
  <si>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</si>
  <si>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</si>
  <si>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</si>
  <si>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</si>
  <si>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</si>
  <si>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</si>
  <si>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</si>
  <si>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Demax</t>
  </si>
  <si>
    <t xml:space="preserve">Заведующий отделения: Д.В. Карчевский </t>
  </si>
  <si>
    <t>Старшая мед.сетра: О.Н. Черткова</t>
  </si>
  <si>
    <t>Правый</t>
  </si>
  <si>
    <t>200 ml</t>
  </si>
  <si>
    <t>Сычёв С.Н.</t>
  </si>
  <si>
    <t>18:25</t>
  </si>
  <si>
    <t>умеренный кальциноз, стенозы до 40%.</t>
  </si>
  <si>
    <t xml:space="preserve">умеренный кальциноз проксимального сегмента. Стеноз устья ПНА 50%, миокардиальный мостик среднего сегмента с компрессией в систолу 50%. Стеноз средней трети ДВ 70%. Антеградный кровоток  по ПНА TIMI III. </t>
  </si>
  <si>
    <t xml:space="preserve">стенозы проксимального сегмента до 50%. Антеградный кровоток  TIMI  III.   </t>
  </si>
  <si>
    <t>выраженный кальциноз на протяжении проксимального и среднего сегментов. Эксцентричный кальцинированный стеноз устья 70%, нестабильные кальцинированные стенозы проксимального и среднего сегментов 50% с признаками пристеночного тромбирования, стенозы дистального сегмента 80%.  Антеградный кровоток  TIMI  II. TTG1.</t>
  </si>
  <si>
    <t>Устье ПКА катетеризировано проводниковым катетером Launcher JR 3,5 6Fr. Коронарный проводник Fielder заведен в дистальный сегмент ПКА. БК Колибри 2.5-15, выполнена предилатация стеноза дистального сегмента. В зону остаточного значимого стеноза дистального сегмента имплантирован DES, Resolute Integtity 3.0-26, давлением 14 атм.  В зону нестабильных стенозов проксимального и среднего сегментов последовательно с оверлаппингом на предыдущий стент  имплантированы DES, Resolute Integtity 3.5-30 и DES, Resolute Integtity 3.5-38 давлением 16 атм. В устье ПКА с оверлаппингом имплантирован DES, Resolute Integtity 4.0-12, давлением 16 атм. На контрольных съемках стенты раскрыты удовлетворительно, признаков диссекций, тромбоза нет. Антеградный кровоток в ПКА, ЗБВ и ЗМЖВ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</si>
</sst>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47" sqref="L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45066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0.99652777777777779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6.9444444444444441E-3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266</v>
      </c>
      <c r="H11" s="26"/>
    </row>
    <row r="12" spans="1:8" ht="16.5" thickTop="1">
      <c r="A12" s="81" t="s">
        <v>8</v>
      </c>
      <c r="B12" s="82">
        <v>16657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12996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517</v>
      </c>
    </row>
    <row r="16" spans="1:8" ht="15.6" customHeight="1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9136.7800000000007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17.359882000000002</v>
      </c>
    </row>
    <row r="18" spans="1:8" ht="14.45" customHeight="1">
      <c r="A18" s="57" t="s">
        <v>188</v>
      </c>
      <c r="B18" s="87" t="s">
        <v>514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518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520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521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510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31" zoomScaleNormal="100" zoomScaleSheetLayoutView="100" zoomScalePageLayoutView="90" workbookViewId="0">
      <selection activeCell="A57" sqref="A5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4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4</v>
      </c>
      <c r="H11" s="39"/>
    </row>
    <row r="12" spans="1:8" ht="18.75">
      <c r="A12" s="75" t="s">
        <v>191</v>
      </c>
      <c r="B12" s="20">
        <v>45067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6.9444444444444441E-3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4.1666666666666664E-2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3.4722222222222224E-2</v>
      </c>
      <c r="D15" s="96" t="s">
        <v>170</v>
      </c>
      <c r="E15" s="94"/>
      <c r="F15" s="94"/>
      <c r="G15" s="80" t="str">
        <f>КАГ!G11</f>
        <v>Станкевич И.В.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Сычёв С.Н.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16657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12996</v>
      </c>
      <c r="C19" s="69"/>
      <c r="D19" s="69"/>
      <c r="E19" s="69"/>
      <c r="F19" s="69"/>
      <c r="G19" s="169" t="s">
        <v>402</v>
      </c>
      <c r="H19" s="184" t="str">
        <f>КАГ!H15</f>
        <v>18:25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9136.7800000000007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17.359882000000002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1.0065277777777777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522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515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45066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Сычёв С.Н.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16657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77</v>
      </c>
    </row>
    <row r="7" spans="1:4">
      <c r="A7" s="38"/>
      <c r="C7" s="102" t="s">
        <v>12</v>
      </c>
      <c r="D7" s="104">
        <f>КАГ!$B$14</f>
        <v>12996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45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45066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511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330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378</v>
      </c>
      <c r="C16" s="137" t="s">
        <v>416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463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479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431</v>
      </c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513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0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DES, Resolute Integtity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/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/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424</v>
      </c>
      <c r="AI19" t="s">
        <v>301</v>
      </c>
    </row>
    <row r="20" spans="1:35">
      <c r="A20">
        <v>19</v>
      </c>
      <c r="B20" t="s">
        <v>306</v>
      </c>
      <c r="C20" s="1" t="s">
        <v>511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425</v>
      </c>
      <c r="AI20" t="s">
        <v>308</v>
      </c>
    </row>
    <row r="21" spans="1:35">
      <c r="A21">
        <v>20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0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0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376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0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372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375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416</v>
      </c>
    </row>
    <row r="44" spans="1:33">
      <c r="A44">
        <v>43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0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1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1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>DES, Resolute Integtity</v>
      </c>
      <c r="AA47" s="116" t="str">
        <f>IFERROR(INDEX(Расходка[Наименование расходного материала],MATCH(Расходка[№],Поиск_расходки[Индекс10],0)),"")</f>
        <v>DES, Resolute Integtity</v>
      </c>
      <c r="AB47" s="116" t="str">
        <f>IFERROR(INDEX(Расходка[Наименование расходного материала],MATCH(Расходка[№],Поиск_расходки[Индекс11],0)),"")</f>
        <v>DES, Resolute Integtity</v>
      </c>
      <c r="AC47" s="116" t="str">
        <f>IFERROR(INDEX(Расходка[Наименование расходного материала],MATCH(Расходка[№],Поиск_расходки[Индекс12],0)),"")</f>
        <v>DES, Resolute Integtity</v>
      </c>
      <c r="AD47" s="116" t="str">
        <f>IFERROR(INDEX(Расходка[Наименование расходного материала],MATCH(Расходка[№],Поиск_расходки[Индекс13],0)),"")</f>
        <v>DES, Resolute Integtity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65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450</v>
      </c>
    </row>
    <row r="51" spans="1:33">
      <c r="A51">
        <v>50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452</v>
      </c>
    </row>
    <row r="53" spans="1:33">
      <c r="A53">
        <v>52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462</v>
      </c>
    </row>
    <row r="64" spans="1:33">
      <c r="A64">
        <v>63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463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464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465</v>
      </c>
    </row>
    <row r="67" spans="1:33">
      <c r="AF67" s="4" t="s">
        <v>6</v>
      </c>
      <c r="AG67" s="4" t="s">
        <v>466</v>
      </c>
    </row>
    <row r="68" spans="1:33">
      <c r="AF68" s="4" t="s">
        <v>6</v>
      </c>
      <c r="AG68" s="4" t="s">
        <v>467</v>
      </c>
    </row>
    <row r="69" spans="1:33">
      <c r="AF69" s="4" t="s">
        <v>6</v>
      </c>
      <c r="AG69" s="4" t="s">
        <v>468</v>
      </c>
    </row>
    <row r="70" spans="1:33">
      <c r="AF70" s="4" t="s">
        <v>6</v>
      </c>
      <c r="AG70" s="4" t="s">
        <v>469</v>
      </c>
    </row>
    <row r="71" spans="1:33">
      <c r="AF71" s="4" t="s">
        <v>6</v>
      </c>
      <c r="AG71" s="4" t="s">
        <v>424</v>
      </c>
    </row>
    <row r="72" spans="1:33">
      <c r="AF72" s="4" t="s">
        <v>6</v>
      </c>
      <c r="AG72" s="4" t="s">
        <v>470</v>
      </c>
    </row>
    <row r="73" spans="1:33">
      <c r="AF73" s="4" t="s">
        <v>6</v>
      </c>
      <c r="AG73" s="4" t="s">
        <v>425</v>
      </c>
    </row>
    <row r="74" spans="1:33">
      <c r="AF74" s="4" t="s">
        <v>6</v>
      </c>
      <c r="AG74" s="4" t="s">
        <v>471</v>
      </c>
    </row>
    <row r="75" spans="1:33"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2023-05-20T22:31:40Z</cp:lastPrinted>
  <dcterms:created xsi:type="dcterms:W3CDTF">2015-06-05T18:19:34Z</dcterms:created>
  <dcterms:modified xsi:type="dcterms:W3CDTF">2023-05-20T22:36:20Z</dcterms:modified>
</cp:coreProperties>
</file>