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Июнь\"/>
    </mc:Choice>
  </mc:AlternateContent>
  <xr:revisionPtr revIDLastSave="0" documentId="13_ncr:1_{217DB1F1-5E97-4A7A-9DC0-93420313462B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U46" i="1"/>
  <c r="F51" i="1"/>
  <c r="G47" i="1"/>
  <c r="K47" i="1"/>
  <c r="L35" i="1"/>
  <c r="M34" i="1"/>
  <c r="AB31" i="1"/>
  <c r="N32" i="1"/>
  <c r="N33" i="1" s="1"/>
  <c r="AC31" i="1"/>
  <c r="AB29" i="1"/>
  <c r="AC29" i="1"/>
  <c r="U53" i="1" l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66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4" i="1" l="1"/>
  <c r="S58" i="1"/>
  <c r="S52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T10" i="1" s="1"/>
  <c r="T30" i="1"/>
  <c r="T27" i="1"/>
  <c r="T13" i="1"/>
  <c r="T33" i="1"/>
  <c r="T26" i="1"/>
  <c r="T32" i="1"/>
  <c r="T63" i="1"/>
  <c r="M54" i="1"/>
  <c r="M55" i="1" s="1"/>
  <c r="L51" i="1"/>
  <c r="L52" i="1" s="1"/>
  <c r="L53" i="1" s="1"/>
  <c r="T62" i="1" l="1"/>
  <c r="T20" i="1"/>
  <c r="T19" i="1"/>
  <c r="T25" i="1"/>
  <c r="T4" i="1"/>
  <c r="T18" i="1"/>
  <c r="T6" i="1"/>
  <c r="T7" i="1"/>
  <c r="T52" i="1"/>
  <c r="T59" i="1"/>
  <c r="T48" i="1"/>
  <c r="T47" i="1"/>
  <c r="T42" i="1"/>
  <c r="T46" i="1"/>
  <c r="T21" i="1"/>
  <c r="T3" i="1"/>
  <c r="T51" i="1"/>
  <c r="T53" i="1"/>
  <c r="T5" i="1"/>
  <c r="T44" i="1"/>
  <c r="T60" i="1"/>
  <c r="T38" i="1"/>
  <c r="T41" i="1"/>
  <c r="T8" i="1"/>
  <c r="T14" i="1"/>
  <c r="T40" i="1"/>
  <c r="T54" i="1"/>
  <c r="T15" i="1"/>
  <c r="T37" i="1"/>
  <c r="T31" i="1"/>
  <c r="T39" i="1"/>
  <c r="T17" i="1"/>
  <c r="T16" i="1"/>
  <c r="T58" i="1"/>
  <c r="T36" i="1"/>
  <c r="T28" i="1"/>
  <c r="T12" i="1"/>
  <c r="T57" i="1"/>
  <c r="T50" i="1"/>
  <c r="T61" i="1"/>
  <c r="T34" i="1"/>
  <c r="T23" i="1"/>
  <c r="T43" i="1"/>
  <c r="T45" i="1"/>
  <c r="T9" i="1"/>
  <c r="T35" i="1"/>
  <c r="T56" i="1"/>
  <c r="T11" i="1"/>
  <c r="T24" i="1"/>
  <c r="T49" i="1"/>
  <c r="T55" i="1"/>
  <c r="T22" i="1"/>
  <c r="T29" i="1"/>
  <c r="T64" i="1"/>
  <c r="T65" i="1"/>
  <c r="T66" i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<sst xmlns="http://schemas.openxmlformats.org/spreadsheetml/2006/main" count="866" uniqueCount="527">
  <si>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</si>
  <si>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</si>
  <si>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</si>
  <si>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</si>
  <si>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</si>
  <si>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</si>
  <si>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</si>
  <si>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</si>
  <si>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</si>
  <si>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</si>
  <si>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</si>
  <si>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</si>
  <si>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</si>
  <si>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</si>
  <si>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</si>
  <si>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</si>
  <si>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</si>
  <si>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</si>
  <si>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</si>
  <si>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</si>
  <si>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</si>
  <si>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</si>
  <si>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</si>
  <si>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</si>
  <si>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</si>
  <si>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</si>
  <si>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</si>
  <si>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</si>
  <si>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</si>
  <si>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</si>
  <si>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</si>
  <si>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</si>
  <si>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</si>
  <si>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</si>
  <si>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</si>
  <si>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</si>
  <si>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</si>
  <si>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</si>
  <si>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</si>
  <si>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</si>
  <si>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</si>
  <si>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</si>
  <si>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</si>
  <si>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</si>
  <si>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</si>
  <si>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</si>
  <si>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</si>
  <si>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</si>
  <si>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</si>
  <si>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</si>
  <si>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</si>
  <si>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</si>
  <si>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</si>
  <si>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</si>
  <si>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</si>
  <si>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</si>
  <si>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</si>
  <si>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</si>
  <si>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</si>
  <si>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</si>
  <si>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</si>
  <si>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</si>
  <si>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</si>
  <si>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</si>
  <si>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</si>
  <si>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</si>
  <si>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</si>
  <si>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</si>
  <si>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</si>
  <si>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</si>
  <si>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</si>
  <si>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</si>
  <si>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</si>
  <si>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</si>
  <si>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</si>
  <si>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</si>
  <si>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</si>
  <si>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</si>
  <si>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</si>
  <si>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</si>
  <si>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</si>
  <si>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</si>
  <si>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</si>
  <si>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</si>
  <si>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</si>
  <si>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</si>
  <si>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</si>
  <si>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</si>
  <si>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</si>
  <si>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</si>
  <si>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</si>
  <si>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</si>
  <si>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</si>
  <si>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</si>
  <si>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</si>
  <si>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</si>
  <si>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</si>
  <si>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</si>
  <si>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</si>
  <si>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</si>
  <si>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</si>
  <si>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</si>
  <si>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</si>
  <si>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</si>
  <si>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</si>
  <si>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</si>
  <si>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</si>
  <si>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</si>
  <si>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</si>
  <si>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</si>
  <si>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</si>
  <si>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</si>
  <si>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</si>
  <si>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</si>
  <si>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</si>
  <si>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</si>
  <si>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</si>
  <si>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</si>
  <si>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</si>
  <si>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</si>
  <si>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</si>
  <si>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</si>
  <si>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</si>
  <si>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</si>
  <si>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</si>
  <si>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</si>
  <si>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</si>
  <si>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</si>
  <si>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</si>
  <si>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</si>
  <si>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</si>
  <si>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</si>
  <si>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</si>
  <si>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</si>
  <si>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</si>
  <si>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</si>
  <si>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</si>
  <si>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</si>
  <si>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</si>
  <si>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</si>
  <si>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</si>
  <si>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</si>
  <si>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</si>
  <si>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</si>
  <si>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</si>
  <si>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</si>
  <si>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</si>
  <si>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</si>
  <si>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</si>
  <si>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</si>
  <si>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</si>
  <si>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</si>
  <si>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</si>
  <si>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</si>
  <si>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</si>
  <si>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</si>
  <si>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</si>
  <si>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</si>
  <si>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</si>
  <si>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</si>
  <si>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</si>
  <si>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</si>
  <si>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</si>
  <si>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</si>
  <si>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</si>
  <si>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</si>
  <si>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</si>
  <si>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</si>
  <si>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</si>
  <si>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</si>
  <si>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</si>
  <si>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</si>
  <si>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</si>
  <si>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</si>
  <si>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</si>
  <si>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</si>
  <si>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</si>
  <si>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</si>
  <si>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</si>
  <si>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</si>
  <si>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</si>
  <si>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</si>
  <si>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</si>
  <si>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</si>
  <si>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</si>
  <si>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</si>
  <si>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</si>
  <si>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</si>
  <si>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</si>
  <si>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</si>
  <si>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</si>
  <si>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</si>
  <si>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</si>
  <si>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</si>
  <si>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</si>
  <si>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</si>
  <si>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</si>
  <si>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</si>
  <si>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</si>
  <si>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</si>
  <si>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</si>
  <si>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</si>
  <si>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</si>
  <si>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</si>
  <si>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</si>
  <si>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</si>
  <si>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</si>
  <si>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</si>
  <si>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</si>
  <si>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</si>
  <si>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</si>
  <si>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</si>
  <si>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</si>
  <si>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</si>
  <si>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</si>
  <si>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</si>
  <si>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</si>
  <si>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</si>
  <si>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</si>
  <si>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</si>
  <si>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</si>
  <si>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</si>
  <si>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</si>
  <si>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</si>
  <si>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</si>
  <si>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</si>
  <si>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</si>
  <si>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</si>
  <si>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</si>
  <si>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</si>
  <si>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</si>
  <si>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</si>
  <si>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</si>
  <si>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</si>
  <si>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</si>
  <si>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</si>
  <si>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</si>
  <si>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</si>
  <si>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</si>
  <si>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</si>
  <si>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</si>
  <si>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</si>
  <si>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</si>
  <si>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</si>
  <si>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</si>
  <si>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</si>
  <si>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</si>
  <si>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</si>
  <si>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</si>
  <si>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</si>
  <si>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</si>
  <si>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</si>
  <si>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</si>
  <si>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</si>
  <si>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</si>
  <si>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</si>
  <si>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</si>
  <si>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</si>
  <si>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</si>
  <si>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</si>
  <si>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</si>
  <si>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</si>
  <si>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</si>
  <si>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</si>
  <si>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</si>
  <si>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</si>
  <si>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</si>
  <si>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</si>
  <si>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</si>
  <si>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</si>
  <si>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</si>
  <si>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</si>
  <si>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</si>
  <si>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</si>
  <si>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</si>
  <si>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</si>
  <si>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</si>
  <si>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</si>
  <si>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</si>
  <si>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</si>
  <si>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</si>
  <si>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</si>
  <si>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</si>
  <si>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</si>
  <si>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</si>
  <si>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</si>
  <si>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</si>
  <si>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</si>
  <si>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</si>
  <si>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</si>
  <si>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</si>
  <si>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</si>
  <si>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</si>
  <si>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</si>
  <si>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</si>
  <si>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</si>
  <si>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</si>
  <si>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</si>
  <si>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</si>
  <si>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</si>
  <si>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</si>
  <si>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</si>
  <si>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</si>
  <si>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</si>
  <si>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</si>
  <si>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</si>
  <si>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</si>
  <si>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</si>
  <si>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</si>
  <si>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</si>
  <si>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</si>
  <si>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</si>
  <si>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</si>
  <si>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</si>
  <si>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</si>
  <si>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</si>
  <si>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</si>
  <si>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</si>
  <si>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</si>
  <si>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</si>
  <si>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</si>
  <si>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</si>
  <si>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</si>
  <si>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</si>
  <si>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</si>
  <si>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</si>
  <si>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</si>
  <si>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</si>
  <si>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</si>
  <si>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</si>
  <si>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</si>
  <si>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</si>
  <si>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</si>
  <si>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</si>
  <si>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</si>
  <si>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</si>
  <si>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</si>
  <si>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</si>
  <si>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</si>
  <si>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</si>
  <si>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</si>
  <si>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</si>
  <si>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</si>
  <si>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</si>
  <si>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</si>
  <si>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</si>
  <si>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</si>
  <si>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</si>
  <si>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</si>
  <si>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</si>
  <si>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</si>
  <si>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</si>
  <si>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</si>
  <si>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</si>
  <si>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</si>
  <si>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</si>
  <si>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</si>
  <si>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</si>
  <si>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</si>
  <si>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</si>
  <si>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</si>
  <si>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</si>
  <si>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</si>
  <si>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</si>
  <si>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</si>
  <si>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</si>
  <si>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</si>
  <si>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</si>
  <si>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</si>
  <si>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</si>
  <si>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</si>
  <si>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</si>
  <si>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</si>
  <si>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</si>
  <si>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</si>
  <si>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</si>
  <si>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</si>
  <si>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</si>
  <si>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</si>
  <si>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</si>
  <si>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</si>
  <si>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</si>
  <si>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</si>
  <si>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</si>
  <si>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</si>
  <si>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</si>
  <si>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</si>
  <si>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</si>
  <si>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</si>
  <si>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</si>
  <si>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</si>
  <si>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</si>
  <si>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</si>
  <si>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</si>
  <si>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</si>
  <si>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</si>
  <si>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</si>
  <si>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</si>
  <si>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</si>
  <si>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</si>
  <si>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</si>
  <si>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</si>
  <si>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</si>
  <si>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</si>
  <si>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</si>
  <si>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</si>
  <si>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</si>
  <si>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</si>
  <si>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</si>
  <si>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</si>
  <si>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</si>
  <si>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</si>
  <si>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</si>
  <si>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</si>
  <si>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</si>
  <si>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</si>
  <si>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</si>
  <si>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</si>
  <si>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</si>
  <si>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</si>
  <si>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</si>
  <si>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</si>
  <si>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</si>
  <si>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</si>
  <si>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</si>
  <si>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</si>
  <si>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</si>
  <si>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</si>
  <si>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</si>
  <si>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</si>
  <si>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</si>
  <si>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</si>
  <si>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</si>
  <si>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</si>
  <si>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</si>
  <si>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</si>
  <si>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</si>
  <si>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</si>
  <si>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</si>
  <si>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</si>
  <si>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</si>
  <si>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</si>
  <si>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</si>
  <si>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</si>
  <si>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</si>
  <si>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</si>
  <si>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</si>
  <si>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</si>
  <si>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</si>
  <si>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</si>
  <si>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</si>
  <si>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</si>
  <si>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</si>
  <si>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</si>
  <si>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</si>
  <si>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</si>
  <si>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</si>
  <si>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</si>
  <si>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</si>
  <si>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</si>
  <si>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</si>
  <si>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</si>
  <si>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</si>
  <si>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</si>
  <si>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</si>
  <si>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</si>
  <si>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</si>
  <si>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</si>
  <si>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</si>
  <si>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</si>
  <si>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</si>
  <si>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</si>
  <si>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</si>
  <si>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</si>
  <si>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</si>
  <si>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</si>
  <si>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</si>
  <si>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</si>
  <si>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</si>
  <si>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</si>
  <si>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</si>
  <si>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</si>
  <si>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</si>
  <si>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</si>
  <si>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</si>
  <si>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</si>
  <si>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</si>
  <si>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</si>
  <si>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</si>
  <si>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</si>
  <si>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</si>
  <si>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</si>
  <si>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</si>
  <si>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</si>
  <si>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</si>
  <si>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</si>
  <si>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</si>
  <si>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</si>
  <si>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</si>
  <si>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</si>
  <si>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</si>
  <si>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</si>
  <si>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</si>
  <si>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</si>
  <si>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</si>
  <si>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</si>
  <si>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</si>
  <si>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</si>
  <si>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</si>
  <si>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</si>
  <si>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</si>
  <si>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</si>
  <si>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</si>
  <si>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Коллатеральный кровоток: нет</t>
  </si>
  <si>
    <t>Оставлен</t>
  </si>
  <si>
    <t>лучевой</t>
  </si>
  <si>
    <t>Соболева Ю.А.</t>
  </si>
  <si>
    <t>"МИМ". Тюмень</t>
  </si>
  <si>
    <t>проходим,контуры ровные.</t>
  </si>
  <si>
    <t>Совместно с д/кардиологом: с учетом клинических данных, ЭКГ и КАГ рекомендована ЧТКА ПНА.</t>
  </si>
  <si>
    <t>18:00</t>
  </si>
  <si>
    <t>Крылова О.В.</t>
  </si>
  <si>
    <t>тотальная окклюзия на уровне проксимального сегмента, стеноз устья и проксимальной трети ДВ до 50%.  Антеградный кровоток TIMI 0, TTG 0, Rentrop 2 из бассейна ПКА с ретроградным контрастированием верхушечного и дистального сегментов.</t>
  </si>
  <si>
    <t>стеноз среднего сегмента 30%.  Антеградный кровоток TIMI III</t>
  </si>
  <si>
    <t>стенозы проксимального, среднего и дистального сегментов 30%. Антеградный кровоток TIMI III</t>
  </si>
  <si>
    <t xml:space="preserve">Устье ЛКА катетеризировано проводниковым катетером Launcher JL 3,5 6Fr. Коронарный проводник Fielder с техническими сложнотями из-за особенностей окклбюзий - на уровне ДВ и СВ заведен в дистальный сегмент ПНА. Второй проводник в ДВ. Реканализация и предилатация окклюзирующего стеноза  выполнена предилатация БК Колибри 2,0-15 мм, давлением 12 атм. В зону проксимального сегмента с частичным покрытием среднего сегмента позиционирован и имплантирован DES Resolute Integtity 3.0-38 мм, давлением 12 атм. Постдилатация и оптимизация стента БК NC Колибри 3.5-15, давлением 14,16 и 18 атм. На контрольных съемках стент раскрыт удовлетворительно, признаков диссекций, тромбоза, экстравазации не выявлено. Антеградный кровоток по ПНА восстановлен до TIMI III, устье ДВ нескомпрометировано, кровоток TIMI III. Ангиографический результат удовлетворительный. Пациентка в стабильном состоянии транспортируется в ПРИТ для дальнейшего наблюдения и лечения. </t>
  </si>
  <si>
    <t>300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</si>
</sst>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106678</xdr:colOff>
      <xdr:row>40</xdr:row>
      <xdr:rowOff>28575</xdr:rowOff>
    </xdr:from>
    <xdr:to>
      <xdr:col>1</xdr:col>
      <xdr:colOff>916305</xdr:colOff>
      <xdr:row>49</xdr:row>
      <xdr:rowOff>12622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78" y="7734300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J44" sqref="J44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45093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0.52777777777777779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0.53472222222222221</v>
      </c>
      <c r="C10" s="55"/>
      <c r="D10" s="96" t="s">
        <v>173</v>
      </c>
      <c r="E10" s="94"/>
      <c r="F10" s="94"/>
      <c r="G10" s="24" t="s">
        <v>167</v>
      </c>
      <c r="H10" s="26"/>
    </row>
    <row r="11" spans="1:8" ht="18" thickTop="1" thickBot="1" x14ac:dyDescent="0.3">
      <c r="A11" s="89" t="s">
        <v>192</v>
      </c>
      <c r="B11" s="90" t="s">
        <v>521</v>
      </c>
      <c r="C11" s="8"/>
      <c r="D11" s="96" t="s">
        <v>170</v>
      </c>
      <c r="E11" s="94"/>
      <c r="F11" s="94"/>
      <c r="G11" s="24" t="s">
        <v>516</v>
      </c>
      <c r="H11" s="26"/>
    </row>
    <row r="12" spans="1:8" ht="16.5" thickTop="1" x14ac:dyDescent="0.25">
      <c r="A12" s="81" t="s">
        <v>8</v>
      </c>
      <c r="B12" s="82">
        <v>23229</v>
      </c>
      <c r="C12" s="12"/>
      <c r="D12" s="96" t="s">
        <v>303</v>
      </c>
      <c r="E12" s="94"/>
      <c r="F12" s="94"/>
      <c r="G12" s="24" t="s">
        <v>371</v>
      </c>
      <c r="H12" s="26"/>
    </row>
    <row r="13" spans="1:8" ht="15.75" x14ac:dyDescent="0.25">
      <c r="A13" s="15" t="s">
        <v>10</v>
      </c>
      <c r="B13" s="30">
        <f>DATEDIF(B12,B8,"y")</f>
        <v>59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15795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520</v>
      </c>
    </row>
    <row r="16" spans="1:8" ht="15.6" customHeight="1" x14ac:dyDescent="0.25">
      <c r="A16" s="15" t="s">
        <v>106</v>
      </c>
      <c r="B16" s="19" t="s">
        <v>492</v>
      </c>
      <c r="D16" s="36"/>
      <c r="E16" s="36"/>
      <c r="F16" s="36"/>
      <c r="G16" s="170" t="s">
        <v>408</v>
      </c>
      <c r="H16" s="168">
        <v>9080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17.251999999999999</v>
      </c>
    </row>
    <row r="18" spans="1:8" ht="14.45" customHeight="1" x14ac:dyDescent="0.25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515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518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522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523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524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 x14ac:dyDescent="0.25">
      <c r="A38" s="38"/>
      <c r="C38" s="125"/>
      <c r="D38" s="208" t="s">
        <v>513</v>
      </c>
      <c r="E38" s="209"/>
      <c r="F38" s="209"/>
      <c r="G38" s="209"/>
      <c r="H38" s="210"/>
    </row>
    <row r="39" spans="1:8" ht="14.45" customHeight="1" x14ac:dyDescent="0.25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 x14ac:dyDescent="0.25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 x14ac:dyDescent="0.25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04" t="s">
        <v>519</v>
      </c>
      <c r="E43" s="205"/>
      <c r="F43" s="205"/>
      <c r="G43" s="205"/>
      <c r="H43" s="206"/>
    </row>
    <row r="44" spans="1:8" ht="14.45" customHeight="1" x14ac:dyDescent="0.25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 x14ac:dyDescent="0.25">
      <c r="A45" s="35"/>
      <c r="B45" s="120"/>
      <c r="C45" s="127"/>
      <c r="D45" s="205"/>
      <c r="E45" s="205"/>
      <c r="F45" s="205"/>
      <c r="G45" s="205"/>
      <c r="H45" s="206"/>
    </row>
    <row r="46" spans="1:8" x14ac:dyDescent="0.25">
      <c r="A46" s="35"/>
      <c r="B46" s="120"/>
      <c r="C46" s="127"/>
      <c r="D46" s="205"/>
      <c r="E46" s="205"/>
      <c r="F46" s="205"/>
      <c r="G46" s="205"/>
      <c r="H46" s="206"/>
    </row>
    <row r="47" spans="1:8" x14ac:dyDescent="0.25">
      <c r="A47" s="38"/>
      <c r="C47" s="127"/>
      <c r="D47" s="205"/>
      <c r="E47" s="205"/>
      <c r="F47" s="205"/>
      <c r="G47" s="205"/>
      <c r="H47" s="206"/>
    </row>
    <row r="48" spans="1:8" x14ac:dyDescent="0.25">
      <c r="A48" s="38"/>
      <c r="C48" s="127"/>
      <c r="D48" s="205"/>
      <c r="E48" s="205"/>
      <c r="F48" s="205"/>
      <c r="G48" s="205"/>
      <c r="H48" s="206"/>
    </row>
    <row r="49" spans="1:13" x14ac:dyDescent="0.25">
      <c r="A49" s="40"/>
      <c r="B49" s="31"/>
      <c r="C49" s="128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391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514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22" zoomScaleNormal="100" zoomScaleSheetLayoutView="100" zoomScalePageLayoutView="90" workbookViewId="0">
      <selection activeCell="N48" sqref="N48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221</v>
      </c>
      <c r="D8" s="234"/>
      <c r="E8" s="234"/>
      <c r="F8" s="194">
        <v>1</v>
      </c>
      <c r="G8" s="119" t="s">
        <v>309</v>
      </c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8"/>
      <c r="D10" s="238"/>
      <c r="E10" s="238"/>
      <c r="F10" s="198"/>
      <c r="G10" s="119"/>
      <c r="H10" s="39"/>
    </row>
    <row r="11" spans="1:8" x14ac:dyDescent="0.25">
      <c r="A11" s="196"/>
      <c r="B11" s="201"/>
      <c r="C11" s="197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45093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0.53472222222222221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0.59027777777777779</v>
      </c>
      <c r="C14" s="12"/>
      <c r="D14" s="96" t="s">
        <v>173</v>
      </c>
      <c r="E14" s="94"/>
      <c r="F14" s="94"/>
      <c r="G14" s="80" t="str">
        <f>КАГ!G10</f>
        <v>Сугера И.В.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5.555555555555558E-2</v>
      </c>
      <c r="D15" s="96" t="s">
        <v>170</v>
      </c>
      <c r="E15" s="94"/>
      <c r="F15" s="94"/>
      <c r="G15" s="80" t="str">
        <f>КАГ!G11</f>
        <v>Соболева Ю.А.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Крылова О.В.</v>
      </c>
      <c r="D16" s="96" t="s">
        <v>303</v>
      </c>
      <c r="E16" s="94"/>
      <c r="F16" s="94"/>
      <c r="G16" s="80" t="str">
        <f>КАГ!G12</f>
        <v>Фисура О.И.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23229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59</v>
      </c>
      <c r="H18" s="39"/>
    </row>
    <row r="19" spans="1:8" ht="14.45" customHeight="1" x14ac:dyDescent="0.25">
      <c r="A19" s="15" t="s">
        <v>12</v>
      </c>
      <c r="B19" s="68">
        <f>КАГ!B14</f>
        <v>15795</v>
      </c>
      <c r="C19" s="69"/>
      <c r="D19" s="69"/>
      <c r="E19" s="69"/>
      <c r="F19" s="69"/>
      <c r="G19" s="169" t="s">
        <v>404</v>
      </c>
      <c r="H19" s="184" t="str">
        <f>КАГ!H15</f>
        <v>18:00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9080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393</v>
      </c>
      <c r="H21" s="172">
        <f>КАГ!H17</f>
        <v>17.251999999999999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0.5377777777777778</v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2" t="s">
        <v>525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391</v>
      </c>
      <c r="C40" s="121"/>
      <c r="D40" s="239" t="s">
        <v>405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 x14ac:dyDescent="0.25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 x14ac:dyDescent="0.25">
      <c r="A47" s="38"/>
      <c r="C47" s="121"/>
      <c r="D47" s="240"/>
      <c r="E47" s="240"/>
      <c r="F47" s="240"/>
      <c r="G47" s="240"/>
      <c r="H47" s="241"/>
    </row>
    <row r="48" spans="1:12" ht="14.45" customHeight="1" x14ac:dyDescent="0.25">
      <c r="A48" s="38"/>
      <c r="C48" s="121"/>
      <c r="D48" s="240"/>
      <c r="E48" s="240"/>
      <c r="F48" s="240"/>
      <c r="G48" s="240"/>
      <c r="H48" s="241"/>
    </row>
    <row r="49" spans="1:8" ht="14.45" customHeight="1" x14ac:dyDescent="0.25">
      <c r="A49" s="38"/>
      <c r="C49" s="121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526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topLeftCell="A4" zoomScaleNormal="90" zoomScaleSheetLayoutView="100" zoomScalePageLayoutView="80" workbookViewId="0">
      <selection activeCell="I12" sqref="I12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45093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Крылова О.В.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23229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59</v>
      </c>
    </row>
    <row r="7" spans="1:4" x14ac:dyDescent="0.25">
      <c r="A7" s="38"/>
      <c r="C7" s="102" t="s">
        <v>12</v>
      </c>
      <c r="D7" s="104">
        <f>КАГ!$B$14</f>
        <v>15795</v>
      </c>
    </row>
    <row r="8" spans="1:4" x14ac:dyDescent="0.25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 x14ac:dyDescent="0.25">
      <c r="A10" s="200"/>
      <c r="B10" s="31"/>
      <c r="C10" s="153" t="s">
        <v>13</v>
      </c>
      <c r="D10" s="154">
        <f>КАГ!$B$8</f>
        <v>45093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517</v>
      </c>
      <c r="C13" s="191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328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8" t="s">
        <v>324</v>
      </c>
      <c r="C15" s="137" t="s">
        <v>469</v>
      </c>
      <c r="D15" s="142">
        <v>1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6" s="158" t="s">
        <v>326</v>
      </c>
      <c r="C16" s="137"/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403</v>
      </c>
      <c r="C17" s="137" t="s">
        <v>426</v>
      </c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8" t="s">
        <v>379</v>
      </c>
      <c r="C18" s="137" t="s">
        <v>413</v>
      </c>
      <c r="D18" s="142">
        <v>1</v>
      </c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9" s="158" t="s">
        <v>315</v>
      </c>
      <c r="C19" s="186"/>
      <c r="D19" s="142">
        <v>2</v>
      </c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Q37" sqref="Q3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6" t="str">
        <f>IFERROR(INDEX(Расходка[Наименование расходного материала],MATCH(Расходка[[#This Row],[№]],Поиск_расходки[Индекс3],0)),"")</f>
        <v>DES, Resolute Integtity</v>
      </c>
      <c r="U2" s="116" t="str">
        <f>IFERROR(INDEX(Расходка[Наименование расходного материала],MATCH(Расходка[[#This Row],[№]],Поиск_расходки[Индекс4],0)),"")</f>
        <v>Launcher 6F EBU 3.5</v>
      </c>
      <c r="V2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2" s="116" t="str">
        <f>IFERROR(INDEX(Расходка[Наименование расходного материала],MATCH(Расходка[[#This Row],[№]],Поиск_расходки[Индекс6],0)),"")</f>
        <v>Колибри</v>
      </c>
      <c r="X2" s="116" t="str">
        <f>IFERROR(INDEX(Расходка[Наименование расходного материала],MATCH(Расходка[[#This Row],[№]],Поиск_расходки[Индекс7],0)),"")</f>
        <v>Fielder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6" t="str">
        <f>IFERROR(INDEX(Расходка[Наименование расходного материала],MATCH(Расходка[[#This Row],[№]],Поиск_расходки[Индекс7],0)),"")</f>
        <v>Fielder XT-A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>Fielder XT-R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1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1</v>
      </c>
      <c r="J11" s="117">
        <f>IF(ISNUMBER(SEARCH('Карта учёта'!$B$18,Расходка[[#This Row],[Наименование расходного материала]])),MAX($J$1:J10)+1,0)</f>
        <v>2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 x14ac:dyDescent="0.25">
      <c r="A19">
        <v>18</v>
      </c>
      <c r="B19" t="s">
        <v>306</v>
      </c>
      <c r="C19" t="s">
        <v>512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425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426</v>
      </c>
      <c r="AI20" t="s">
        <v>308</v>
      </c>
    </row>
    <row r="21" spans="1:35" x14ac:dyDescent="0.25">
      <c r="A21">
        <v>20</v>
      </c>
      <c r="B21" t="s">
        <v>306</v>
      </c>
      <c r="C21" s="1" t="s">
        <v>517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427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428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429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1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430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2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431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3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432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433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434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435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497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436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437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438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439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498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440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413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500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441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442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443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444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417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445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446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447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448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1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0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449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450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451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452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453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0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454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455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456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1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457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458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1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459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460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461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422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462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463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464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465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466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467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468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469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470</v>
      </c>
    </row>
    <row r="71" spans="1:33" x14ac:dyDescent="0.25">
      <c r="AF71" s="4" t="s">
        <v>6</v>
      </c>
      <c r="AG71" s="4" t="s">
        <v>425</v>
      </c>
    </row>
    <row r="72" spans="1:33" x14ac:dyDescent="0.25">
      <c r="AF72" s="4" t="s">
        <v>6</v>
      </c>
      <c r="AG72" s="4" t="s">
        <v>471</v>
      </c>
    </row>
    <row r="73" spans="1:33" x14ac:dyDescent="0.25">
      <c r="AF73" s="4" t="s">
        <v>6</v>
      </c>
      <c r="AG73" s="4" t="s">
        <v>426</v>
      </c>
    </row>
    <row r="74" spans="1:33" x14ac:dyDescent="0.25">
      <c r="AF74" s="4" t="s">
        <v>6</v>
      </c>
      <c r="AG74" s="4" t="s">
        <v>472</v>
      </c>
    </row>
    <row r="75" spans="1:33" x14ac:dyDescent="0.25">
      <c r="AF75" s="4" t="s">
        <v>6</v>
      </c>
      <c r="AG75" s="4" t="s">
        <v>473</v>
      </c>
    </row>
    <row r="76" spans="1:33" x14ac:dyDescent="0.25">
      <c r="AF76" s="4" t="s">
        <v>6</v>
      </c>
      <c r="AG76" s="4" t="s">
        <v>474</v>
      </c>
    </row>
    <row r="77" spans="1:33" x14ac:dyDescent="0.25">
      <c r="AF77" s="4" t="s">
        <v>6</v>
      </c>
      <c r="AG77" s="4" t="s">
        <v>475</v>
      </c>
    </row>
    <row r="78" spans="1:33" x14ac:dyDescent="0.25">
      <c r="AF78" s="4" t="s">
        <v>6</v>
      </c>
      <c r="AG78" s="4" t="s">
        <v>476</v>
      </c>
    </row>
    <row r="79" spans="1:33" x14ac:dyDescent="0.25">
      <c r="AF79" s="4" t="s">
        <v>6</v>
      </c>
      <c r="AG79" s="4" t="s">
        <v>477</v>
      </c>
    </row>
    <row r="80" spans="1:33" x14ac:dyDescent="0.25">
      <c r="AF80" s="4" t="s">
        <v>6</v>
      </c>
      <c r="AG80" s="4" t="s">
        <v>478</v>
      </c>
    </row>
    <row r="81" spans="32:33" x14ac:dyDescent="0.25">
      <c r="AF81" s="4" t="s">
        <v>6</v>
      </c>
      <c r="AG81" s="4" t="s">
        <v>479</v>
      </c>
    </row>
    <row r="82" spans="32:33" x14ac:dyDescent="0.25">
      <c r="AF82" s="4" t="s">
        <v>6</v>
      </c>
      <c r="AG82" s="4" t="s">
        <v>480</v>
      </c>
    </row>
    <row r="83" spans="32:33" x14ac:dyDescent="0.25">
      <c r="AF83" s="4" t="s">
        <v>6</v>
      </c>
      <c r="AG83" s="4" t="s">
        <v>481</v>
      </c>
    </row>
    <row r="84" spans="32:33" x14ac:dyDescent="0.25">
      <c r="AF84" s="4" t="s">
        <v>6</v>
      </c>
      <c r="AG84" s="4" t="s">
        <v>432</v>
      </c>
    </row>
    <row r="85" spans="32:33" x14ac:dyDescent="0.25">
      <c r="AF85" s="4" t="s">
        <v>6</v>
      </c>
      <c r="AG85" s="4" t="s">
        <v>433</v>
      </c>
    </row>
    <row r="86" spans="32:33" x14ac:dyDescent="0.25">
      <c r="AF86" s="4" t="s">
        <v>6</v>
      </c>
      <c r="AG86" s="4" t="s">
        <v>482</v>
      </c>
    </row>
    <row r="87" spans="32:33" x14ac:dyDescent="0.25">
      <c r="AF87" s="4" t="s">
        <v>6</v>
      </c>
      <c r="AG87" s="4" t="s">
        <v>483</v>
      </c>
    </row>
    <row r="88" spans="32:33" x14ac:dyDescent="0.25">
      <c r="AF88" s="4" t="s">
        <v>6</v>
      </c>
      <c r="AG88" s="4" t="s">
        <v>484</v>
      </c>
    </row>
    <row r="89" spans="32:33" x14ac:dyDescent="0.25">
      <c r="AF89" s="4" t="s">
        <v>6</v>
      </c>
      <c r="AG89" s="4" t="s">
        <v>485</v>
      </c>
    </row>
    <row r="90" spans="32:33" x14ac:dyDescent="0.25">
      <c r="AF90" s="4" t="s">
        <v>6</v>
      </c>
      <c r="AG90" s="4" t="s">
        <v>486</v>
      </c>
    </row>
    <row r="91" spans="32:33" x14ac:dyDescent="0.25">
      <c r="AF91" s="4" t="s">
        <v>6</v>
      </c>
      <c r="AG91" s="4" t="s">
        <v>487</v>
      </c>
    </row>
    <row r="92" spans="32:33" x14ac:dyDescent="0.25">
      <c r="AF92" s="4" t="s">
        <v>6</v>
      </c>
      <c r="AG92" s="4" t="s">
        <v>488</v>
      </c>
    </row>
    <row r="93" spans="32:33" x14ac:dyDescent="0.25">
      <c r="AF93" s="4" t="s">
        <v>6</v>
      </c>
      <c r="AG93" s="4" t="s">
        <v>489</v>
      </c>
    </row>
    <row r="94" spans="32:33" x14ac:dyDescent="0.25">
      <c r="AF94" s="4" t="s">
        <v>6</v>
      </c>
      <c r="AG94" s="4" t="s">
        <v>436</v>
      </c>
    </row>
    <row r="95" spans="32:33" x14ac:dyDescent="0.25">
      <c r="AF95" s="4" t="s">
        <v>6</v>
      </c>
      <c r="AG95" s="4" t="s">
        <v>437</v>
      </c>
    </row>
    <row r="96" spans="32:33" x14ac:dyDescent="0.25">
      <c r="AF96" s="4" t="s">
        <v>6</v>
      </c>
      <c r="AG96" s="4" t="s">
        <v>490</v>
      </c>
    </row>
    <row r="97" spans="32:33" x14ac:dyDescent="0.25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516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511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2023-06-16T11:37:36Z</cp:lastPrinted>
  <dcterms:created xsi:type="dcterms:W3CDTF">2015-06-05T18:19:34Z</dcterms:created>
  <dcterms:modified xsi:type="dcterms:W3CDTF">2023-06-16T11:37:43Z</dcterms:modified>
</cp:coreProperties>
</file>