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8_{08849670-D44B-46CB-9850-7FAC598358A7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42" i="1" l="1"/>
  <c r="S57" i="1"/>
  <c r="S50" i="1"/>
  <c r="S2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4" i="1"/>
  <c r="T52" i="1"/>
  <c r="T42" i="1"/>
  <c r="T3" i="1"/>
  <c r="T5" i="1"/>
  <c r="T41" i="1"/>
  <c r="T54" i="1"/>
  <c r="T39" i="1"/>
  <c r="T36" i="1"/>
  <c r="T50" i="1"/>
  <c r="T43" i="1"/>
  <c r="T56" i="1"/>
  <c r="T55" i="1"/>
  <c r="T65" i="1"/>
  <c r="M56" i="1"/>
  <c r="M57" i="1" s="1"/>
  <c r="L54" i="1"/>
  <c r="T29" i="1" l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<sst xmlns="http://schemas.openxmlformats.org/spreadsheetml/2006/main" count="864" uniqueCount="526">
  <si>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</si>
  <si>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</si>
  <si>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</si>
  <si>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</si>
  <si>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</si>
  <si>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</si>
  <si>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</si>
  <si>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</si>
  <si>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</si>
  <si>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</si>
  <si>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</si>
  <si>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</si>
  <si>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</si>
  <si>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</si>
  <si>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</si>
  <si>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</si>
  <si>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</si>
  <si>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</si>
  <si>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</si>
  <si>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</si>
  <si>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</si>
  <si>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</si>
  <si>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</si>
  <si>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</si>
  <si>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</si>
  <si>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</si>
  <si>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</si>
  <si>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</si>
  <si>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</si>
  <si>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</si>
  <si>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</si>
  <si>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</si>
  <si>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</si>
  <si>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</si>
  <si>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</si>
  <si>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</si>
  <si>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</si>
  <si>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</si>
  <si>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</si>
  <si>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</si>
  <si>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</si>
  <si>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</si>
  <si>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</si>
  <si>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</si>
  <si>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</si>
  <si>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</si>
  <si>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</si>
  <si>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</si>
  <si>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</si>
  <si>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</si>
  <si>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</si>
  <si>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</si>
  <si>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</si>
  <si>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</si>
  <si>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</si>
  <si>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</si>
  <si>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</si>
  <si>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</si>
  <si>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</si>
  <si>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</si>
  <si>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</si>
  <si>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</si>
  <si>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</si>
  <si>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</si>
  <si>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</si>
  <si>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</si>
  <si>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</si>
  <si>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</si>
  <si>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</si>
  <si>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</si>
  <si>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</si>
  <si>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</si>
  <si>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</si>
  <si>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</si>
  <si>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</si>
  <si>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</si>
  <si>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</si>
  <si>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</si>
  <si>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</si>
  <si>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</si>
  <si>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</si>
  <si>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</si>
  <si>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</si>
  <si>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</si>
  <si>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</si>
  <si>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</si>
  <si>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</si>
  <si>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</si>
  <si>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</si>
  <si>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</si>
  <si>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</si>
  <si>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</si>
  <si>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</si>
  <si>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</si>
  <si>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</si>
  <si>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</si>
  <si>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</si>
  <si>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</si>
  <si>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</si>
  <si>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</si>
  <si>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</si>
  <si>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</si>
  <si>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</si>
  <si>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</si>
  <si>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</si>
  <si>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</si>
  <si>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</si>
  <si>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</si>
  <si>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</si>
  <si>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</si>
  <si>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</si>
  <si>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</si>
  <si>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</si>
  <si>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</si>
  <si>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</si>
  <si>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</si>
  <si>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</si>
  <si>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</si>
  <si>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</si>
  <si>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</si>
  <si>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</si>
  <si>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</si>
  <si>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</si>
  <si>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</si>
  <si>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</si>
  <si>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</si>
  <si>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</si>
  <si>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</si>
  <si>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</si>
  <si>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</si>
  <si>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</si>
  <si>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</si>
  <si>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</si>
  <si>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</si>
  <si>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</si>
  <si>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</si>
  <si>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</si>
  <si>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</si>
  <si>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</si>
  <si>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</si>
  <si>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</si>
  <si>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</si>
  <si>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</si>
  <si>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</si>
  <si>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</si>
  <si>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</si>
  <si>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</si>
  <si>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</si>
  <si>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</si>
  <si>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</si>
  <si>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</si>
  <si>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</si>
  <si>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</si>
  <si>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</si>
  <si>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</si>
  <si>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</si>
  <si>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</si>
  <si>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</si>
  <si>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</si>
  <si>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</si>
  <si>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</si>
  <si>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</si>
  <si>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</si>
  <si>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</si>
  <si>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</si>
  <si>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</si>
  <si>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</si>
  <si>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</si>
  <si>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</si>
  <si>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</si>
  <si>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</si>
  <si>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</si>
  <si>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</si>
  <si>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</si>
  <si>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</si>
  <si>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</si>
  <si>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</si>
  <si>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</si>
  <si>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</si>
  <si>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</si>
  <si>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</si>
  <si>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</si>
  <si>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</si>
  <si>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</si>
  <si>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</si>
  <si>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</si>
  <si>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</si>
  <si>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</si>
  <si>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</si>
  <si>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</si>
  <si>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</si>
  <si>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</si>
  <si>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</si>
  <si>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</si>
  <si>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</si>
  <si>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</si>
  <si>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</si>
  <si>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</si>
  <si>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</si>
  <si>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</si>
  <si>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</si>
  <si>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</si>
  <si>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</si>
  <si>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</si>
  <si>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</si>
  <si>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</si>
  <si>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</si>
  <si>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</si>
  <si>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</si>
  <si>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</si>
  <si>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</si>
  <si>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</si>
  <si>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</si>
  <si>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</si>
  <si>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</si>
  <si>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</si>
  <si>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</si>
  <si>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</si>
  <si>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</si>
  <si>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</si>
  <si>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</si>
  <si>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</si>
  <si>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</si>
  <si>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</si>
  <si>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</si>
  <si>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</si>
  <si>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</si>
  <si>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</si>
  <si>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</si>
  <si>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</si>
  <si>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</si>
  <si>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</si>
  <si>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</si>
  <si>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</si>
  <si>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</si>
  <si>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</si>
  <si>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</si>
  <si>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</si>
  <si>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</si>
  <si>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</si>
  <si>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</si>
  <si>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</si>
  <si>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</si>
  <si>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</si>
  <si>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</si>
  <si>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</si>
  <si>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</si>
  <si>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</si>
  <si>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</si>
  <si>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</si>
  <si>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</si>
  <si>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</si>
  <si>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</si>
  <si>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</si>
  <si>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</si>
  <si>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</si>
  <si>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</si>
  <si>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</si>
  <si>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</si>
  <si>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</si>
  <si>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</si>
  <si>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</si>
  <si>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</si>
  <si>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</si>
  <si>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</si>
  <si>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</si>
  <si>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</si>
  <si>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</si>
  <si>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</si>
  <si>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</si>
  <si>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</si>
  <si>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</si>
  <si>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</si>
  <si>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</si>
  <si>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</si>
  <si>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</si>
  <si>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</si>
  <si>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</si>
  <si>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</si>
  <si>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</si>
  <si>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</si>
  <si>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</si>
  <si>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</si>
  <si>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</si>
  <si>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</si>
  <si>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</si>
  <si>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</si>
  <si>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</si>
  <si>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</si>
  <si>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</si>
  <si>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</si>
  <si>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</si>
  <si>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</si>
  <si>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</si>
  <si>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</si>
  <si>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</si>
  <si>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</si>
  <si>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</si>
  <si>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</si>
  <si>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</si>
  <si>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</si>
  <si>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</si>
  <si>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</si>
  <si>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</si>
  <si>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</si>
  <si>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</si>
  <si>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</si>
  <si>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</si>
  <si>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</si>
  <si>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</si>
  <si>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</si>
  <si>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</si>
  <si>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</si>
  <si>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</si>
  <si>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</si>
  <si>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</si>
  <si>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</si>
  <si>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</si>
  <si>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</si>
  <si>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</si>
  <si>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</si>
  <si>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</si>
  <si>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</si>
  <si>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</si>
  <si>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</si>
  <si>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</si>
  <si>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</si>
  <si>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</si>
  <si>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</si>
  <si>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</si>
  <si>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</si>
  <si>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</si>
  <si>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</si>
  <si>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</si>
  <si>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</si>
  <si>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</si>
  <si>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</si>
  <si>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</si>
  <si>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</si>
  <si>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</si>
  <si>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</si>
  <si>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</si>
  <si>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</si>
  <si>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</si>
  <si>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</si>
  <si>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</si>
  <si>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</si>
  <si>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</si>
  <si>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</si>
  <si>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</si>
  <si>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</si>
  <si>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</si>
  <si>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</si>
  <si>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</si>
  <si>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</si>
  <si>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</si>
  <si>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</si>
  <si>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</si>
  <si>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</si>
  <si>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</si>
  <si>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</si>
  <si>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</si>
  <si>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</si>
  <si>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</si>
  <si>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</si>
  <si>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</si>
  <si>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</si>
  <si>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</si>
  <si>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</si>
  <si>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</si>
  <si>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</si>
  <si>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</si>
  <si>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</si>
  <si>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</si>
  <si>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</si>
  <si>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</si>
  <si>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</si>
  <si>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</si>
  <si>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</si>
  <si>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</si>
  <si>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</si>
  <si>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</si>
  <si>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</si>
  <si>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</si>
  <si>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</si>
  <si>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</si>
  <si>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</si>
  <si>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</si>
  <si>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</si>
  <si>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</si>
  <si>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</si>
  <si>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</si>
  <si>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</si>
  <si>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</si>
  <si>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</si>
  <si>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</si>
  <si>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</si>
  <si>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</si>
  <si>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</si>
  <si>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</si>
  <si>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</si>
  <si>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</si>
  <si>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</si>
  <si>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</si>
  <si>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</si>
  <si>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</si>
  <si>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</si>
  <si>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</si>
  <si>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</si>
  <si>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</si>
  <si>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</si>
  <si>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</si>
  <si>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</si>
  <si>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</si>
  <si>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</si>
  <si>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</si>
  <si>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</si>
  <si>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</si>
  <si>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</si>
  <si>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</si>
  <si>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</si>
  <si>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</si>
  <si>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</si>
  <si>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</si>
  <si>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</si>
  <si>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</si>
  <si>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</si>
  <si>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</si>
  <si>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</si>
  <si>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</si>
  <si>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</si>
  <si>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</si>
  <si>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</si>
  <si>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</si>
  <si>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</si>
  <si>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</si>
  <si>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</si>
  <si>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</si>
  <si>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</si>
  <si>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</si>
  <si>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</si>
  <si>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</si>
  <si>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</si>
  <si>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</si>
  <si>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</si>
  <si>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</si>
  <si>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</si>
  <si>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</si>
  <si>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</si>
  <si>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</si>
  <si>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</si>
  <si>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</si>
  <si>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</si>
  <si>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</si>
  <si>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</si>
  <si>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</si>
  <si>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</si>
  <si>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</si>
  <si>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</si>
  <si>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</si>
  <si>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</si>
  <si>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</si>
  <si>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</si>
  <si>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</si>
  <si>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</si>
  <si>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</si>
  <si>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</si>
  <si>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</si>
  <si>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</si>
  <si>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</si>
  <si>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</si>
  <si>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</si>
  <si>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</si>
  <si>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</si>
  <si>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</si>
  <si>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</si>
  <si>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</si>
  <si>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</si>
  <si>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</si>
  <si>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</si>
  <si>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</si>
  <si>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</si>
  <si>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</si>
  <si>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</si>
  <si>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</si>
  <si>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</si>
  <si>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</si>
  <si>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</si>
  <si>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</si>
  <si>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</si>
  <si>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</si>
  <si>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</si>
  <si>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</si>
  <si>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</si>
  <si>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</si>
  <si>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</si>
  <si>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</si>
  <si>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</si>
  <si>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</si>
  <si>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</si>
  <si>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</si>
  <si>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</si>
  <si>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</si>
  <si>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</si>
  <si>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</si>
  <si>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</si>
  <si>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</si>
  <si>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</si>
  <si>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</si>
  <si>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</si>
  <si>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</si>
  <si>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</si>
  <si>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</si>
  <si>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</si>
  <si>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</si>
  <si>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</si>
  <si>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150 ml</t>
  </si>
  <si>
    <t>100 ml</t>
  </si>
  <si>
    <t xml:space="preserve">Устье ПКА для  оптимальной поддержки катетеризировано проводниковым катетером Launcher AL1 6Fr. Коронарный проводник Fielder на БК Колибри 2.0-15 с техническими сложностями удалось провести за зону окклюзии в дистальный сегмент ПКА.  Частичная реканализация артерии выполнена БК Колибри 2.0-15, давлением 14 атм.   С учётом значимого тромбоза в стентах ПКА (не менее TTG3) принято решение в пользу ведения эптифибатида.  Далее выполнена баллонная ангиопластика значимых рестенозов в стентах БК Accuforce 3.0-12 , давленмем 16 атм. Антеградный кровоток по ЗБВ и ЗМЖВ1 восстановлен до TIMI III. ЗМЖВ2  не контрастируется из-за дистальной эмболии. Предприняты попытки проведения стента DES Resolute Integtity 3.0-22 мм в зону дистального сегмента. Стент оптимально не проведен, не имплантирован.   На контрольных съемках резидуальный рестеноз в стентах не более 30%, признаков тромбирования, экстравазации не выявлено. Антеградный кровоток по дистальному сегменту ПКА, ЗБВ и ЗМЖВ1 восстановлен до TIMI III. Ангиографический результат субоптимальный. Пациент в стабильном состоянии транспортируется в ПРИТ для дальнейшего наблюдения и лечения. </t>
  </si>
  <si>
    <t>03:48</t>
  </si>
  <si>
    <t>Некрасова С.В.</t>
  </si>
  <si>
    <t>Тетрафуркация. Выраженный кальциноз. Стеноз устья 40%, стеноз дист/3 50%.</t>
  </si>
  <si>
    <r>
      <t xml:space="preserve">выраженный кальциноз проксимального и среднего сегментов. Прямой угол отхождения ПНА отностительно ствола ЛКА. Стеноз устья 80%, пролонгированный стеноз проксимального сегмента 70%, стеноз дистального сегмента 80%. </t>
    </r>
    <r>
      <rPr>
        <u/>
        <sz val="11"/>
        <color theme="1"/>
        <rFont val="Arial Narrow"/>
        <family val="2"/>
        <charset val="204"/>
      </rPr>
      <t>Антеградный кровоток TIMI III</t>
    </r>
    <r>
      <rPr>
        <sz val="11"/>
        <color theme="1"/>
        <rFont val="Arial Narrow"/>
        <family val="2"/>
        <charset val="204"/>
      </rPr>
      <t>. ИМА1,ИМА2: стенозы проксимального сегмента 40%. Антеградный кровоток TIMI III.</t>
    </r>
  </si>
  <si>
    <t>Кальциноз проксимального сегмента. Прямой угол отхождения ОА отностительно ствола ЛКА. Стеноз проксимального сегмента 60%.  Антеградный кровоток TIMI III</t>
  </si>
  <si>
    <t>выраженный кальциноз проксимального, среднего и дистального сегментов. Стенозы проксимального и среднего сегментов до 50%. Стеноз устья и средней трети ЗМЖВ 70%. Антеградный кровоток TIMI III</t>
  </si>
  <si>
    <t xml:space="preserve">1) Контроль места пункции, повязка  на руке до 6 ч. 2) С учётом сложной анатомии бассейна ЛКА: тетрафуркация, прямой угол отхождения, тяжёлого кальцинированного трёхсосудистого поражения коронарного русла наиболее предпочтительный метод реваскуляризации является АКШ. Проведение ЧКВ бассейна ПНА сопряжено с крайне высоким риском развития тяжёлых интраоперационных осложнений.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</si>
</sst>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</font>
    <font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0" fillId="10" borderId="0" xfId="0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52" fillId="0" borderId="0" xfId="0" applyFont="1" applyAlignment="1">
      <alignment horizontal="justify" vertical="top" wrapText="1"/>
    </xf>
    <xf numFmtId="0" fontId="52" fillId="0" borderId="13" xfId="0" applyFont="1" applyBorder="1" applyAlignment="1">
      <alignment horizontal="justify" vertical="top" wrapText="1"/>
    </xf>
    <xf numFmtId="0" fontId="5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45095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0.80902777777777779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0.83333333333333337</v>
      </c>
      <c r="C10" s="55"/>
      <c r="D10" s="96" t="s">
        <v>173</v>
      </c>
      <c r="E10" s="94"/>
      <c r="F10" s="94"/>
      <c r="G10" s="24" t="s">
        <v>164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 x14ac:dyDescent="0.25">
      <c r="A12" s="81" t="s">
        <v>8</v>
      </c>
      <c r="B12" s="82">
        <v>16697</v>
      </c>
      <c r="C12" s="12"/>
      <c r="D12" s="96" t="s">
        <v>303</v>
      </c>
      <c r="E12" s="94"/>
      <c r="F12" s="94"/>
      <c r="G12" s="24" t="s">
        <v>510</v>
      </c>
      <c r="H12" s="26"/>
    </row>
    <row r="13" spans="1:8" ht="15.75" x14ac:dyDescent="0.25">
      <c r="A13" s="15" t="s">
        <v>10</v>
      </c>
      <c r="B13" s="30">
        <f>DATEDIF(B12,B8,"y")</f>
        <v>77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15902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6220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11.818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5" t="s">
        <v>521</v>
      </c>
      <c r="C20" s="216"/>
      <c r="D20" s="216"/>
      <c r="E20" s="216"/>
      <c r="F20" s="216"/>
      <c r="G20" s="216"/>
      <c r="H20" s="217"/>
    </row>
    <row r="21" spans="1:8" x14ac:dyDescent="0.25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 x14ac:dyDescent="0.25">
      <c r="A22" s="59" t="s">
        <v>271</v>
      </c>
      <c r="B22" s="220" t="s">
        <v>522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20" t="s">
        <v>523</v>
      </c>
      <c r="C27" s="220"/>
      <c r="D27" s="220"/>
      <c r="E27" s="220"/>
      <c r="F27" s="220"/>
      <c r="G27" s="220"/>
      <c r="H27" s="221"/>
    </row>
    <row r="28" spans="1:8" ht="15.6" customHeight="1" x14ac:dyDescent="0.25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 x14ac:dyDescent="0.25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 x14ac:dyDescent="0.25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 x14ac:dyDescent="0.25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 x14ac:dyDescent="0.25">
      <c r="A32" s="59" t="s">
        <v>273</v>
      </c>
      <c r="B32" s="220" t="s">
        <v>524</v>
      </c>
      <c r="C32" s="220"/>
      <c r="D32" s="220"/>
      <c r="E32" s="220"/>
      <c r="F32" s="220"/>
      <c r="G32" s="220"/>
      <c r="H32" s="221"/>
    </row>
    <row r="33" spans="1:8" ht="14.45" customHeight="1" x14ac:dyDescent="0.25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 x14ac:dyDescent="0.25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 x14ac:dyDescent="0.25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 x14ac:dyDescent="0.25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 x14ac:dyDescent="0.25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 x14ac:dyDescent="0.25">
      <c r="A38" s="38"/>
      <c r="C38" s="125"/>
      <c r="D38" s="209"/>
      <c r="E38" s="210"/>
      <c r="F38" s="210"/>
      <c r="G38" s="210"/>
      <c r="H38" s="211"/>
    </row>
    <row r="39" spans="1:8" ht="14.45" customHeight="1" x14ac:dyDescent="0.25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 x14ac:dyDescent="0.25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 x14ac:dyDescent="0.25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5" t="s">
        <v>525</v>
      </c>
      <c r="E43" s="206"/>
      <c r="F43" s="206"/>
      <c r="G43" s="206"/>
      <c r="H43" s="207"/>
    </row>
    <row r="44" spans="1:8" ht="14.45" customHeight="1" x14ac:dyDescent="0.25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 x14ac:dyDescent="0.25">
      <c r="A45" s="35"/>
      <c r="B45" s="120"/>
      <c r="C45" s="127"/>
      <c r="D45" s="206"/>
      <c r="E45" s="206"/>
      <c r="F45" s="206"/>
      <c r="G45" s="206"/>
      <c r="H45" s="207"/>
    </row>
    <row r="46" spans="1:8" x14ac:dyDescent="0.25">
      <c r="A46" s="35"/>
      <c r="B46" s="120"/>
      <c r="C46" s="127"/>
      <c r="D46" s="206"/>
      <c r="E46" s="206"/>
      <c r="F46" s="206"/>
      <c r="G46" s="206"/>
      <c r="H46" s="207"/>
    </row>
    <row r="47" spans="1:8" x14ac:dyDescent="0.25">
      <c r="A47" s="38"/>
      <c r="C47" s="127"/>
      <c r="D47" s="206"/>
      <c r="E47" s="206"/>
      <c r="F47" s="206"/>
      <c r="G47" s="206"/>
      <c r="H47" s="207"/>
    </row>
    <row r="48" spans="1:8" x14ac:dyDescent="0.25">
      <c r="A48" s="38"/>
      <c r="C48" s="127"/>
      <c r="D48" s="206"/>
      <c r="E48" s="206"/>
      <c r="F48" s="206"/>
      <c r="G48" s="206"/>
      <c r="H48" s="207"/>
    </row>
    <row r="49" spans="1:13" x14ac:dyDescent="0.25">
      <c r="A49" s="40"/>
      <c r="B49" s="31"/>
      <c r="C49" s="128"/>
      <c r="D49" s="206"/>
      <c r="E49" s="206"/>
      <c r="F49" s="206"/>
      <c r="G49" s="206"/>
      <c r="H49" s="207"/>
    </row>
    <row r="50" spans="1:13" x14ac:dyDescent="0.25">
      <c r="A50" s="38"/>
      <c r="D50" s="206"/>
      <c r="E50" s="206"/>
      <c r="F50" s="206"/>
      <c r="G50" s="206"/>
      <c r="H50" s="207"/>
      <c r="M50" t="s">
        <v>211</v>
      </c>
    </row>
    <row r="51" spans="1:13" x14ac:dyDescent="0.25">
      <c r="A51" s="62" t="s">
        <v>199</v>
      </c>
      <c r="B51" s="63" t="s">
        <v>517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J32" sqref="J32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6" t="s">
        <v>406</v>
      </c>
      <c r="B6" s="237"/>
      <c r="C6" s="237"/>
      <c r="D6" s="237"/>
      <c r="E6" s="237"/>
      <c r="F6" s="237"/>
      <c r="G6" s="237"/>
      <c r="H6" s="238"/>
    </row>
    <row r="7" spans="1:8" ht="21.6" customHeight="1" x14ac:dyDescent="0.25">
      <c r="A7" s="236"/>
      <c r="B7" s="237"/>
      <c r="C7" s="237"/>
      <c r="D7" s="237"/>
      <c r="E7" s="237"/>
      <c r="F7" s="237"/>
      <c r="G7" s="237"/>
      <c r="H7" s="238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5" t="s">
        <v>216</v>
      </c>
      <c r="D8" s="235"/>
      <c r="E8" s="235"/>
      <c r="F8" s="194"/>
      <c r="G8" s="119"/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9"/>
      <c r="D10" s="239"/>
      <c r="E10" s="239"/>
      <c r="F10" s="198"/>
      <c r="G10" s="119"/>
      <c r="H10" s="39"/>
    </row>
    <row r="11" spans="1:8" x14ac:dyDescent="0.25">
      <c r="A11" s="196"/>
      <c r="B11" s="201"/>
      <c r="C11" s="197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45095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0.47569444444444442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0.53125</v>
      </c>
      <c r="C14" s="12"/>
      <c r="D14" s="96" t="s">
        <v>173</v>
      </c>
      <c r="E14" s="94"/>
      <c r="F14" s="94"/>
      <c r="G14" s="80" t="str">
        <f>КАГ!G10</f>
        <v>Севринова О.В.</v>
      </c>
      <c r="H14" s="92" t="str">
        <f>IF(ISBLANK(КАГ!H10),"",КАГ!H10)</f>
        <v/>
      </c>
    </row>
    <row r="15" spans="1:8" ht="16.5" thickBot="1" x14ac:dyDescent="0.3">
      <c r="A15" s="167" t="s">
        <v>391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Некрасова С.В.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16697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77</v>
      </c>
      <c r="H18" s="39"/>
    </row>
    <row r="19" spans="1:8" ht="14.45" customHeight="1" x14ac:dyDescent="0.25">
      <c r="A19" s="15" t="s">
        <v>12</v>
      </c>
      <c r="B19" s="68">
        <f>КАГ!B14</f>
        <v>15902</v>
      </c>
      <c r="C19" s="69"/>
      <c r="D19" s="69"/>
      <c r="E19" s="69"/>
      <c r="F19" s="69"/>
      <c r="G19" s="169" t="s">
        <v>403</v>
      </c>
      <c r="H19" s="184" t="str">
        <f>КАГ!H15</f>
        <v>03:48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6220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11.818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3" t="s">
        <v>518</v>
      </c>
      <c r="B25" s="244"/>
      <c r="C25" s="244"/>
      <c r="D25" s="244"/>
      <c r="E25" s="244"/>
      <c r="F25" s="244"/>
      <c r="G25" s="244"/>
      <c r="H25" s="245"/>
    </row>
    <row r="26" spans="1:8" ht="14.45" customHeight="1" x14ac:dyDescent="0.25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 x14ac:dyDescent="0.25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 x14ac:dyDescent="0.25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 x14ac:dyDescent="0.25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 x14ac:dyDescent="0.25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 x14ac:dyDescent="0.25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 x14ac:dyDescent="0.25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 x14ac:dyDescent="0.25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 x14ac:dyDescent="0.25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 x14ac:dyDescent="0.25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 x14ac:dyDescent="0.25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 x14ac:dyDescent="0.25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 x14ac:dyDescent="0.25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 x14ac:dyDescent="0.2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397</v>
      </c>
      <c r="B40" s="182" t="s">
        <v>517</v>
      </c>
      <c r="C40" s="121"/>
      <c r="D40" s="240" t="s">
        <v>404</v>
      </c>
      <c r="E40" s="241"/>
      <c r="F40" s="241"/>
      <c r="G40" s="241"/>
      <c r="H40" s="242"/>
    </row>
    <row r="41" spans="1:12" ht="14.45" customHeight="1" x14ac:dyDescent="0.25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 x14ac:dyDescent="0.25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 x14ac:dyDescent="0.25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 x14ac:dyDescent="0.25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 x14ac:dyDescent="0.25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 x14ac:dyDescent="0.25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 x14ac:dyDescent="0.25">
      <c r="A47" s="38"/>
      <c r="C47" s="121"/>
      <c r="D47" s="241"/>
      <c r="E47" s="241"/>
      <c r="F47" s="241"/>
      <c r="G47" s="241"/>
      <c r="H47" s="242"/>
    </row>
    <row r="48" spans="1:12" ht="14.45" customHeight="1" x14ac:dyDescent="0.25">
      <c r="A48" s="38"/>
      <c r="C48" s="121"/>
      <c r="D48" s="241"/>
      <c r="E48" s="241"/>
      <c r="F48" s="241"/>
      <c r="G48" s="241"/>
      <c r="H48" s="242"/>
    </row>
    <row r="49" spans="1:8" ht="14.45" customHeight="1" x14ac:dyDescent="0.25">
      <c r="A49" s="38"/>
      <c r="C49" s="121"/>
      <c r="D49" s="241"/>
      <c r="E49" s="241"/>
      <c r="F49" s="241"/>
      <c r="G49" s="241"/>
      <c r="H49" s="242"/>
    </row>
    <row r="50" spans="1:8" x14ac:dyDescent="0.25">
      <c r="A50" s="62" t="s">
        <v>199</v>
      </c>
      <c r="B50" s="63" t="s">
        <v>516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6" t="s">
        <v>375</v>
      </c>
      <c r="B52" s="227"/>
      <c r="C52" s="227"/>
      <c r="D52" s="227"/>
      <c r="E52" s="227"/>
      <c r="F52" s="228"/>
      <c r="H52" s="39"/>
    </row>
    <row r="53" spans="1:8" ht="15" customHeight="1" x14ac:dyDescent="0.25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 x14ac:dyDescent="0.25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45095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Некрасова С.В.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16697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6" t="str">
        <f>ЧКВ!A6</f>
        <v xml:space="preserve">Транслюминальная баллонная ангиопластика коронарных артерий. </v>
      </c>
      <c r="C6" s="133" t="s">
        <v>10</v>
      </c>
      <c r="D6" s="104">
        <f>DATEDIF(D5,D10,"y")</f>
        <v>77</v>
      </c>
    </row>
    <row r="7" spans="1:4" x14ac:dyDescent="0.25">
      <c r="A7" s="38"/>
      <c r="C7" s="102" t="s">
        <v>12</v>
      </c>
      <c r="D7" s="104">
        <f>КАГ!$B$14</f>
        <v>15902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45095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351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315</v>
      </c>
      <c r="C16" s="137"/>
      <c r="D16" s="142">
        <v>2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313</v>
      </c>
      <c r="C17" s="137" t="s">
        <v>420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379</v>
      </c>
      <c r="C18" s="137" t="s">
        <v>412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462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E1" zoomScaleNormal="100" workbookViewId="0">
      <selection activeCell="AL18" sqref="AL18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Launcher 6F AL 1</v>
      </c>
      <c r="U2" s="116" t="str">
        <f>IFERROR(INDEX(Расходка[Наименование расходного материала],MATCH(Расходка[[#This Row],[№]],Поиск_расходки[Индекс4],0)),"")</f>
        <v>Fielder</v>
      </c>
      <c r="V2" s="116" t="str">
        <f>IFERROR(INDEX(Расходка[Наименование расходного материала],MATCH(Расходка[[#This Row],[№]],Поиск_расходки[Индекс5],0)),"")</f>
        <v>NC Accuforce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>Fielder XT-A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>Fielder XT-R</v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1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1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2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3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1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1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2023-06-18T17:27:04Z</cp:lastPrinted>
  <dcterms:created xsi:type="dcterms:W3CDTF">2015-06-05T18:19:34Z</dcterms:created>
  <dcterms:modified xsi:type="dcterms:W3CDTF">2023-06-18T17:29:53Z</dcterms:modified>
</cp:coreProperties>
</file>