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Август\"/>
    </mc:Choice>
  </mc:AlternateContent>
  <xr:revisionPtr revIDLastSave="0" documentId="13_ncr:1_{4B3AB39F-C23B-4983-82FC-9C4A906F3DDF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7" i="3"/>
  <c r="A18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AC67" i="1" s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6" i="1" l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F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6" i="1" l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4" i="1"/>
  <c r="T3" i="1"/>
  <c r="M56" i="1"/>
  <c r="M57" i="1" s="1"/>
  <c r="L54" i="1"/>
  <c r="G66" i="1" l="1"/>
  <c r="T65" i="1" s="1"/>
  <c r="T55" i="1"/>
  <c r="T36" i="1"/>
  <c r="T5" i="1"/>
  <c r="T29" i="1"/>
  <c r="T9" i="1"/>
  <c r="T12" i="1"/>
  <c r="T37" i="1"/>
  <c r="T60" i="1"/>
  <c r="T21" i="1"/>
  <c r="T6" i="1"/>
  <c r="T64" i="1"/>
  <c r="T49" i="1"/>
  <c r="T35" i="1"/>
  <c r="T23" i="1"/>
  <c r="T57" i="1"/>
  <c r="T58" i="1"/>
  <c r="T31" i="1"/>
  <c r="T40" i="1"/>
  <c r="T38" i="1"/>
  <c r="T53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T46" i="1" l="1"/>
  <c r="T44" i="1"/>
  <c r="T8" i="1"/>
  <c r="T15" i="1"/>
  <c r="T17" i="1"/>
  <c r="T28" i="1"/>
  <c r="T61" i="1"/>
  <c r="T45" i="1"/>
  <c r="T11" i="1"/>
  <c r="T22" i="1"/>
  <c r="T19" i="1"/>
  <c r="T48" i="1"/>
  <c r="T51" i="1"/>
  <c r="T14" i="1"/>
  <c r="T16" i="1"/>
  <c r="T34" i="1"/>
  <c r="T24" i="1"/>
  <c r="T42" i="1"/>
  <c r="T54" i="1"/>
  <c r="T43" i="1"/>
  <c r="T56" i="1"/>
  <c r="T66" i="1"/>
  <c r="T67" i="1"/>
  <c r="T39" i="1"/>
  <c r="T50" i="1"/>
  <c r="T30" i="1"/>
  <c r="T52" i="1"/>
  <c r="T41" i="1"/>
  <c r="Y66" i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7" i="1"/>
  <c r="Z64" i="1"/>
  <c r="Z54" i="1"/>
  <c r="Z60" i="1"/>
  <c r="Z35" i="1"/>
  <c r="Z16" i="1"/>
  <c r="Z15" i="1" l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<sst xmlns="http://schemas.openxmlformats.org/spreadsheetml/2006/main" count="865" uniqueCount="527">
  <si>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</si>
  <si>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</si>
  <si>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</si>
  <si>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</si>
  <si>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</si>
  <si>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</si>
  <si>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</si>
  <si>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</si>
  <si>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</si>
  <si>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</si>
  <si>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</si>
  <si>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</si>
  <si>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</si>
  <si>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</si>
  <si>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</si>
  <si>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</si>
  <si>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</si>
  <si>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</si>
  <si>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</si>
  <si>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</si>
  <si>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</si>
  <si>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</si>
  <si>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</si>
  <si>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</si>
  <si>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</si>
  <si>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</si>
  <si>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</si>
  <si>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</si>
  <si>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</si>
  <si>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</si>
  <si>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</si>
  <si>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</si>
  <si>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</si>
  <si>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</si>
  <si>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</si>
  <si>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</si>
  <si>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</si>
  <si>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</si>
  <si>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</si>
  <si>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</si>
  <si>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</si>
  <si>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</si>
  <si>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</si>
  <si>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</si>
  <si>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</si>
  <si>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</si>
  <si>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</si>
  <si>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</si>
  <si>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</si>
  <si>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</si>
  <si>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</si>
  <si>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</si>
  <si>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</si>
  <si>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</si>
  <si>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</si>
  <si>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</si>
  <si>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</si>
  <si>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</si>
  <si>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</si>
  <si>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</si>
  <si>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</si>
  <si>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</si>
  <si>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</si>
  <si>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</si>
  <si>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</si>
  <si>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</si>
  <si>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</si>
  <si>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</si>
  <si>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</si>
  <si>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</si>
  <si>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</si>
  <si>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</si>
  <si>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</si>
  <si>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</si>
  <si>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</si>
  <si>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</si>
  <si>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</si>
  <si>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</si>
  <si>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</si>
  <si>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</si>
  <si>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</si>
  <si>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</si>
  <si>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</si>
  <si>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</si>
  <si>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</si>
  <si>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</si>
  <si>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</si>
  <si>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</si>
  <si>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</si>
  <si>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</si>
  <si>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</si>
  <si>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</si>
  <si>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</si>
  <si>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</si>
  <si>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</si>
  <si>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</si>
  <si>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</si>
  <si>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</si>
  <si>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</si>
  <si>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</si>
  <si>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</si>
  <si>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</si>
  <si>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</si>
  <si>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</si>
  <si>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</si>
  <si>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</si>
  <si>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</si>
  <si>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</si>
  <si>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</si>
  <si>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</si>
  <si>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</si>
  <si>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</si>
  <si>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</si>
  <si>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</si>
  <si>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</si>
  <si>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</si>
  <si>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</si>
  <si>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</si>
  <si>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</si>
  <si>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</si>
  <si>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</si>
  <si>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</si>
  <si>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</si>
  <si>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</si>
  <si>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</si>
  <si>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</si>
  <si>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</si>
  <si>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</si>
  <si>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</si>
  <si>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</si>
  <si>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</si>
  <si>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</si>
  <si>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</si>
  <si>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</si>
  <si>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</si>
  <si>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</si>
  <si>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</si>
  <si>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</si>
  <si>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</si>
  <si>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</si>
  <si>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</si>
  <si>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</si>
  <si>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</si>
  <si>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</si>
  <si>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</si>
  <si>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</si>
  <si>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</si>
  <si>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</si>
  <si>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</si>
  <si>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</si>
  <si>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</si>
  <si>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</si>
  <si>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</si>
  <si>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</si>
  <si>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</si>
  <si>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</si>
  <si>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</si>
  <si>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</si>
  <si>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</si>
  <si>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</si>
  <si>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</si>
  <si>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</si>
  <si>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</si>
  <si>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</si>
  <si>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</si>
  <si>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</si>
  <si>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</si>
  <si>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</si>
  <si>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</si>
  <si>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</si>
  <si>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</si>
  <si>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</si>
  <si>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</si>
  <si>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</si>
  <si>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</si>
  <si>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</si>
  <si>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</si>
  <si>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</si>
  <si>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</si>
  <si>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</si>
  <si>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</si>
  <si>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</si>
  <si>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</si>
  <si>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</si>
  <si>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</si>
  <si>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</si>
  <si>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</si>
  <si>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</si>
  <si>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</si>
  <si>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</si>
  <si>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</si>
  <si>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</si>
  <si>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</si>
  <si>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</si>
  <si>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</si>
  <si>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</si>
  <si>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</si>
  <si>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</si>
  <si>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</si>
  <si>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</si>
  <si>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</si>
  <si>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</si>
  <si>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</si>
  <si>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</si>
  <si>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</si>
  <si>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</si>
  <si>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</si>
  <si>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</si>
  <si>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</si>
  <si>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</si>
  <si>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</si>
  <si>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</si>
  <si>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</si>
  <si>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</si>
  <si>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</si>
  <si>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</si>
  <si>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</si>
  <si>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</si>
  <si>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</si>
  <si>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</si>
  <si>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</si>
  <si>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</si>
  <si>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</si>
  <si>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</si>
  <si>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</si>
  <si>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</si>
  <si>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</si>
  <si>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</si>
  <si>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</si>
  <si>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</si>
  <si>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</si>
  <si>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</si>
  <si>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</si>
  <si>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</si>
  <si>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</si>
  <si>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</si>
  <si>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</si>
  <si>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</si>
  <si>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</si>
  <si>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</si>
  <si>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</si>
  <si>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</si>
  <si>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</si>
  <si>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</si>
  <si>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</si>
  <si>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</si>
  <si>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</si>
  <si>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</si>
  <si>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</si>
  <si>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</si>
  <si>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</si>
  <si>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</si>
  <si>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</si>
  <si>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</si>
  <si>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</si>
  <si>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</si>
  <si>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</si>
  <si>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</si>
  <si>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</si>
  <si>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</si>
  <si>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</si>
  <si>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</si>
  <si>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</si>
  <si>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</si>
  <si>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</si>
  <si>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</si>
  <si>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</si>
  <si>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</si>
  <si>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</si>
  <si>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</si>
  <si>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</si>
  <si>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</si>
  <si>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</si>
  <si>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</si>
  <si>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</si>
  <si>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</si>
  <si>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</si>
  <si>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</si>
  <si>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</si>
  <si>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</si>
  <si>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</si>
  <si>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</si>
  <si>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</si>
  <si>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</si>
  <si>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</si>
  <si>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</si>
  <si>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</si>
  <si>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</si>
  <si>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</si>
  <si>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</si>
  <si>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</si>
  <si>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</si>
  <si>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</si>
  <si>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</si>
  <si>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</si>
  <si>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</si>
  <si>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</si>
  <si>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</si>
  <si>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</si>
  <si>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</si>
  <si>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</si>
  <si>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</si>
  <si>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</si>
  <si>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</si>
  <si>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</si>
  <si>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</si>
  <si>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</si>
  <si>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</si>
  <si>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</si>
  <si>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</si>
  <si>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</si>
  <si>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</si>
  <si>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</si>
  <si>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</si>
  <si>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</si>
  <si>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</si>
  <si>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</si>
  <si>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</si>
  <si>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</si>
  <si>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</si>
  <si>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</si>
  <si>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</si>
  <si>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</si>
  <si>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</si>
  <si>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</si>
  <si>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</si>
  <si>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</si>
  <si>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</si>
  <si>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</si>
  <si>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</si>
  <si>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</si>
  <si>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</si>
  <si>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</si>
  <si>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</si>
  <si>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</si>
  <si>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</si>
  <si>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</si>
  <si>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</si>
  <si>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</si>
  <si>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</si>
  <si>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</si>
  <si>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</si>
  <si>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</si>
  <si>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</si>
  <si>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</si>
  <si>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</si>
  <si>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</si>
  <si>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</si>
  <si>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</si>
  <si>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</si>
  <si>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</si>
  <si>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</si>
  <si>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</si>
  <si>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</si>
  <si>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</si>
  <si>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</si>
  <si>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</si>
  <si>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</si>
  <si>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</si>
  <si>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</si>
  <si>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</si>
  <si>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</si>
  <si>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</si>
  <si>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</si>
  <si>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</si>
  <si>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</si>
  <si>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</si>
  <si>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</si>
  <si>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</si>
  <si>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</si>
  <si>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</si>
  <si>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</si>
  <si>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</si>
  <si>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</si>
  <si>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</si>
  <si>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</si>
  <si>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</si>
  <si>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</si>
  <si>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</si>
  <si>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</si>
  <si>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</si>
  <si>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</si>
  <si>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</si>
  <si>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</si>
  <si>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</si>
  <si>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</si>
  <si>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</si>
  <si>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</si>
  <si>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</si>
  <si>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</si>
  <si>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</si>
  <si>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</si>
  <si>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</si>
  <si>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</si>
  <si>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</si>
  <si>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</si>
  <si>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</si>
  <si>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</si>
  <si>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</si>
  <si>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</si>
  <si>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</si>
  <si>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</si>
  <si>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</si>
  <si>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</si>
  <si>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</si>
  <si>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</si>
  <si>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</si>
  <si>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</si>
  <si>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</si>
  <si>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</si>
  <si>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</si>
  <si>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</si>
  <si>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</si>
  <si>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</si>
  <si>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</si>
  <si>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</si>
  <si>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</si>
  <si>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</si>
  <si>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</si>
  <si>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</si>
  <si>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</si>
  <si>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</si>
  <si>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</si>
  <si>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</si>
  <si>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</si>
  <si>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</si>
  <si>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</si>
  <si>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</si>
  <si>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</si>
  <si>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</si>
  <si>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</si>
  <si>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</si>
  <si>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</si>
  <si>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</si>
  <si>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</si>
  <si>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</si>
  <si>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</si>
  <si>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</si>
  <si>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</si>
  <si>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</si>
  <si>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</si>
  <si>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</si>
  <si>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</si>
  <si>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</si>
  <si>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</si>
  <si>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</si>
  <si>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</si>
  <si>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</si>
  <si>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</si>
  <si>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</si>
  <si>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</si>
  <si>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</si>
  <si>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</si>
  <si>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</si>
  <si>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</si>
  <si>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</si>
  <si>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</si>
  <si>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</si>
  <si>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</si>
  <si>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</si>
  <si>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</si>
  <si>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</si>
  <si>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</si>
  <si>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</si>
  <si>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</si>
  <si>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</si>
  <si>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</si>
  <si>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</si>
  <si>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</si>
  <si>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</si>
  <si>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</si>
  <si>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</si>
  <si>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</si>
  <si>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</si>
  <si>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</si>
  <si>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</si>
  <si>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</si>
  <si>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</si>
  <si>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</si>
  <si>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</si>
  <si>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</si>
  <si>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</si>
  <si>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</si>
  <si>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</si>
  <si>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</si>
  <si>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</si>
  <si>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</si>
  <si>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</si>
  <si>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</si>
  <si>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</si>
  <si>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</si>
  <si>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</si>
  <si>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</si>
  <si>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</si>
  <si>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</si>
  <si>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</si>
  <si>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</si>
  <si>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</si>
  <si>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</si>
  <si>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</si>
  <si>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</si>
  <si>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</si>
  <si>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</si>
  <si>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</si>
  <si>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</si>
  <si>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</si>
  <si>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</si>
  <si>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</si>
  <si>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</si>
  <si>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</si>
  <si>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</si>
  <si>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</si>
  <si>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</si>
  <si>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100 ml</t>
  </si>
  <si>
    <t xml:space="preserve">SCW Индефлятор </t>
  </si>
  <si>
    <t>проходим, контуры ровные</t>
  </si>
  <si>
    <t>1) Контроль места пункции, повязка  на руке до 6 ч.</t>
  </si>
  <si>
    <t>08:48</t>
  </si>
  <si>
    <t>Правый</t>
  </si>
  <si>
    <t>Голубев В.Е.</t>
  </si>
  <si>
    <t>3,25 - 8</t>
  </si>
  <si>
    <t>стеноз в зоне бифуркации проксимального сегмента по medina 0,1,0 - 50%.  Антеградный кровоток TIMI III</t>
  </si>
  <si>
    <t>пролонгированный стеноз проксимального сегмента 60%, локальный миокардиальный мостик среднего сегмента с компрессией в систолу 50%. Антеградный кровоток TIMI III</t>
  </si>
  <si>
    <t>Совместно с д/кардиологом: с учетом клинических данных, ЭКГ и КАГ рекомендована ЧТКА ПКА.</t>
  </si>
  <si>
    <t>на фоне субтотального стеноза проксимального сегмента определяется тромботическая окклюзия, TTG3. Антеградный кровоток TIMI 0. Rentrop ближе к 2.</t>
  </si>
  <si>
    <t>50 ml</t>
  </si>
  <si>
    <t>Устье ПКА катетеризировано проводниковым катетером Launcher JR 4,0 6Fr. Коронарный проводник Fielder  заведен в дистальный сегмент ПКА. Аспирационным катером Hunter выполнена реканализация артерии, получен тромб 2х5 мм. В зону значимого стеноза проксимального сенмента ПКА позиционирован и имплантирован DES  Resolute Integtity 3.0-38, давлением 12 атм. Выполнена постдилатация и оптимизация стента БК NC Accuforce 3.25-8 мм, давлением до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восстановлен с антеградным контрастированием дистальных сегментов ЗБВ и ЗМЖВ, TIMI III. Ангиографический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</si>
</sst>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25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учёта'!$B$17,Расходка[[#This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учёта'!$B$18,Расходка[[#This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учёта'!$B$19,Расходка[[#This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L34" sqref="L34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45158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0.17708333333333334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0.18402777777777779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 x14ac:dyDescent="0.3">
      <c r="A11" s="89" t="s">
        <v>192</v>
      </c>
      <c r="B11" s="201" t="s">
        <v>519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 x14ac:dyDescent="0.25">
      <c r="A12" s="81" t="s">
        <v>8</v>
      </c>
      <c r="B12" s="82">
        <v>27903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 x14ac:dyDescent="0.25">
      <c r="A13" s="15" t="s">
        <v>10</v>
      </c>
      <c r="B13" s="30">
        <f>DATEDIF(B12,B8,"y")</f>
        <v>47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22520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403</v>
      </c>
      <c r="H15" s="170" t="s">
        <v>517</v>
      </c>
    </row>
    <row r="16" spans="1:8" ht="15.6" customHeight="1" x14ac:dyDescent="0.25">
      <c r="A16" s="15" t="s">
        <v>106</v>
      </c>
      <c r="B16" s="19" t="s">
        <v>489</v>
      </c>
      <c r="D16" s="36"/>
      <c r="E16" s="36"/>
      <c r="F16" s="36"/>
      <c r="G16" s="167" t="s">
        <v>405</v>
      </c>
      <c r="H16" s="165">
        <v>3490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392</v>
      </c>
      <c r="H17" s="169">
        <f>H16*0.0019</f>
        <v>6.6310000000000002</v>
      </c>
    </row>
    <row r="18" spans="1:8" ht="14.45" customHeight="1" x14ac:dyDescent="0.25">
      <c r="A18" s="57" t="s">
        <v>188</v>
      </c>
      <c r="B18" s="87" t="s">
        <v>518</v>
      </c>
      <c r="D18" s="28" t="s">
        <v>210</v>
      </c>
      <c r="E18" s="28"/>
      <c r="F18" s="28"/>
      <c r="G18" s="85" t="s">
        <v>189</v>
      </c>
      <c r="H18" s="86" t="s">
        <v>510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515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522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521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524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523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513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6" zoomScaleNormal="100" zoomScaleSheetLayoutView="100" zoomScalePageLayoutView="90" workbookViewId="0">
      <selection activeCell="J31" sqref="J31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216</v>
      </c>
      <c r="D8" s="234"/>
      <c r="E8" s="234"/>
      <c r="F8" s="191">
        <v>1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8"/>
      <c r="D10" s="238"/>
      <c r="E10" s="238"/>
      <c r="F10" s="195"/>
      <c r="G10" s="118"/>
      <c r="H10" s="39"/>
    </row>
    <row r="11" spans="1:8" x14ac:dyDescent="0.25">
      <c r="A11" s="193"/>
      <c r="B11" s="198"/>
      <c r="C11" s="194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45158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0.18402777777777779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0.20833333333333334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 x14ac:dyDescent="0.3">
      <c r="A15" s="164" t="s">
        <v>391</v>
      </c>
      <c r="B15" s="189">
        <f>IF(B14&lt;B13,B14+1,B14)-B13</f>
        <v>2.4305555555555552E-2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Голубев В.Е.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27903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47</v>
      </c>
      <c r="H18" s="39"/>
    </row>
    <row r="19" spans="1:8" ht="14.45" customHeight="1" x14ac:dyDescent="0.25">
      <c r="A19" s="15" t="s">
        <v>12</v>
      </c>
      <c r="B19" s="68">
        <f>КАГ!B14</f>
        <v>22520</v>
      </c>
      <c r="C19" s="69"/>
      <c r="D19" s="69"/>
      <c r="E19" s="69"/>
      <c r="F19" s="69"/>
      <c r="G19" s="166" t="s">
        <v>403</v>
      </c>
      <c r="H19" s="181" t="str">
        <f>КАГ!H15</f>
        <v>08:48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405</v>
      </c>
      <c r="H20" s="182">
        <f>КАГ!H16</f>
        <v>3490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392</v>
      </c>
      <c r="H21" s="169">
        <f>КАГ!H17</f>
        <v>6.6310000000000002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0.18708333333333335</v>
      </c>
    </row>
    <row r="23" spans="1:8" ht="14.45" customHeight="1" x14ac:dyDescent="0.25">
      <c r="A23" s="65" t="s">
        <v>395</v>
      </c>
      <c r="B23" s="173" t="s">
        <v>394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393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2" t="s">
        <v>526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78" t="s">
        <v>399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396</v>
      </c>
      <c r="B39" s="70" t="s">
        <v>398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397</v>
      </c>
      <c r="B40" s="179" t="s">
        <v>525</v>
      </c>
      <c r="C40" s="120"/>
      <c r="D40" s="239" t="s">
        <v>516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0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0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0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0"/>
      <c r="D44" s="240"/>
      <c r="E44" s="240"/>
      <c r="F44" s="240"/>
      <c r="G44" s="240"/>
      <c r="H44" s="241"/>
      <c r="L44" s="161"/>
    </row>
    <row r="45" spans="1:12" ht="14.45" customHeight="1" x14ac:dyDescent="0.25">
      <c r="A45" s="32"/>
      <c r="B45" s="28"/>
      <c r="C45" s="120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0"/>
      <c r="D46" s="240"/>
      <c r="E46" s="240"/>
      <c r="F46" s="240"/>
      <c r="G46" s="240"/>
      <c r="H46" s="241"/>
    </row>
    <row r="47" spans="1:12" ht="14.45" customHeight="1" x14ac:dyDescent="0.25">
      <c r="A47" s="38"/>
      <c r="C47" s="120"/>
      <c r="D47" s="240"/>
      <c r="E47" s="240"/>
      <c r="F47" s="240"/>
      <c r="G47" s="240"/>
      <c r="H47" s="241"/>
    </row>
    <row r="48" spans="1:12" ht="14.45" customHeight="1" x14ac:dyDescent="0.25">
      <c r="A48" s="38"/>
      <c r="C48" s="120"/>
      <c r="D48" s="240"/>
      <c r="E48" s="240"/>
      <c r="F48" s="240"/>
      <c r="G48" s="240"/>
      <c r="H48" s="241"/>
    </row>
    <row r="49" spans="1:8" ht="14.45" customHeight="1" x14ac:dyDescent="0.25">
      <c r="A49" s="38"/>
      <c r="C49" s="120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513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topLeftCell="A10" zoomScaleNormal="90" zoomScaleSheetLayoutView="100" zoomScalePageLayoutView="80" workbookViewId="0">
      <selection activeCell="K17" sqref="K17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45158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Голубев В.Е.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27903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47</v>
      </c>
    </row>
    <row r="7" spans="1:4" x14ac:dyDescent="0.25">
      <c r="A7" s="38"/>
      <c r="C7" s="101" t="s">
        <v>12</v>
      </c>
      <c r="D7" s="103">
        <f>КАГ!$B$14</f>
        <v>22520</v>
      </c>
    </row>
    <row r="8" spans="1:4" x14ac:dyDescent="0.25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 x14ac:dyDescent="0.25">
      <c r="A10" s="197"/>
      <c r="B10" s="31"/>
      <c r="C10" s="151" t="s">
        <v>13</v>
      </c>
      <c r="D10" s="152">
        <f>КАГ!$B$8</f>
        <v>45158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514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331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324</v>
      </c>
      <c r="C16" s="136" t="s">
        <v>466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313</v>
      </c>
      <c r="C17" s="136" t="s">
        <v>520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55" t="s">
        <v>310</v>
      </c>
      <c r="C18" s="183"/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6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7" xr:uid="{00000000-0002-0000-0200-000007000000}">
      <formula1>ВЫП.Список_Расходка_6</formula1>
    </dataValidation>
    <dataValidation type="list" allowBlank="1" showInputMessage="1" sqref="B18" xr:uid="{00000000-0002-0000-0200-000008000000}">
      <formula1>ВЫП.Список_Расходка_7</formula1>
    </dataValidation>
    <dataValidation type="list" allowBlank="1" showInputMessage="1" sqref="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401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18" zoomScaleNormal="100" workbookViewId="0">
      <selection activeCell="A18" sqref="A18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учёта'!$B$17,Расходка[[#This Row],[Наименование расходного материала]])),MAX($J$1:J1)+1,0)</f>
        <v>0</v>
      </c>
      <c r="K2" s="116">
        <f>IF(ISNUMBER(SEARCH('Карта учёта'!$B$18,Расходка[[#This Row],[Наименование расходного материала]])),MAX($K$1:K1)+1,0)</f>
        <v>1</v>
      </c>
      <c r="L2" s="116">
        <f>IF(ISNUMBER(SEARCH('Карта учёта'!$B$19,Расходка[[#This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NC Accuforce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500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учёта'!$B$17,Расходка[[#This Row],[Наименование расходного материала]])),MAX($J$1:J2)+1,0)</f>
        <v>0</v>
      </c>
      <c r="K3" s="116">
        <f>IF(ISNUMBER(SEARCH('Карта учёта'!$B$18,Расходка[[#This Row],[Наименование расходного материала]])),MAX($K$1:K2)+1,0)</f>
        <v>0</v>
      </c>
      <c r="L3" s="116">
        <f>IF(ISNUMBER(SEARCH('Карта учёта'!$B$19,Расходка[[#This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493</v>
      </c>
      <c r="AO3" t="s">
        <v>501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учёта'!$B$17,Расходка[[#This Row],[Наименование расходного материала]])),MAX($J$1:J3)+1,0)</f>
        <v>0</v>
      </c>
      <c r="K4" s="116">
        <f>IF(ISNUMBER(SEARCH('Карта учёта'!$B$18,Расходка[[#This Row],[Наименование расходного материала]])),MAX($K$1:K3)+1,0)</f>
        <v>0</v>
      </c>
      <c r="L4" s="116">
        <f>IF(ISNUMBER(SEARCH('Карта учёта'!$B$19,Расходка[[#This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506</v>
      </c>
      <c r="AO4" t="s">
        <v>503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учёта'!$B$17,Расходка[[#This Row],[Наименование расходного материала]])),MAX($J$1:J4)+1,0)</f>
        <v>1</v>
      </c>
      <c r="K5" s="116">
        <f>IF(ISNUMBER(SEARCH('Карта учёта'!$B$18,Расходка[[#This Row],[Наименование расходного материала]])),MAX($K$1:K4)+1,0)</f>
        <v>0</v>
      </c>
      <c r="L5" s="116">
        <f>IF(ISNUMBER(SEARCH('Карта учёта'!$B$19,Расходка[[#This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502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учёта'!$B$17,Расходка[[#This Row],[Наименование расходного материала]])),MAX($J$1:J5)+1,0)</f>
        <v>0</v>
      </c>
      <c r="K6" s="116">
        <f>IF(ISNUMBER(SEARCH('Карта учёта'!$B$18,Расходка[[#This Row],[Наименование расходного материала]])),MAX($K$1:K5)+1,0)</f>
        <v>0</v>
      </c>
      <c r="L6" s="116">
        <f>IF(ISNUMBER(SEARCH('Карта учёта'!$B$19,Расходка[[#This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505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учёта'!$B$17,Расходка[[#This Row],[Наименование расходного материала]])),MAX($J$1:J6)+1,0)</f>
        <v>0</v>
      </c>
      <c r="K7" s="116">
        <f>IF(ISNUMBER(SEARCH('Карта учёта'!$B$18,Расходка[[#This Row],[Наименование расходного материала]])),MAX($K$1:K6)+1,0)</f>
        <v>0</v>
      </c>
      <c r="L7" s="116">
        <f>IF(ISNUMBER(SEARCH('Карта учёта'!$B$19,Расходка[[#This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499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учёта'!$B$17,Расходка[[#This Row],[Наименование расходного материала]])),MAX($J$1:J7)+1,0)</f>
        <v>0</v>
      </c>
      <c r="K8" s="116">
        <f>IF(ISNUMBER(SEARCH('Карта учёта'!$B$18,Расходка[[#This Row],[Наименование расходного материала]])),MAX($K$1:K7)+1,0)</f>
        <v>0</v>
      </c>
      <c r="L8" s="116">
        <f>IF(ISNUMBER(SEARCH('Карта учёта'!$B$19,Расходка[[#This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учёта'!$B$17,Расходка[[#This Row],[Наименование расходного материала]])),MAX($J$1:J8)+1,0)</f>
        <v>0</v>
      </c>
      <c r="K9" s="116">
        <f>IF(ISNUMBER(SEARCH('Карта учёта'!$B$18,Расходка[[#This Row],[Наименование расходного материала]])),MAX($K$1:K8)+1,0)</f>
        <v>0</v>
      </c>
      <c r="L9" s="116">
        <f>IF(ISNUMBER(SEARCH('Карта учёта'!$B$19,Расходка[[#This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413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учёта'!$B$17,Расходка[[#This Row],[Наименование расходного материала]])),MAX($J$1:J9)+1,0)</f>
        <v>0</v>
      </c>
      <c r="K10" s="116">
        <f>IF(ISNUMBER(SEARCH('Карта учёта'!$B$18,Расходка[[#This Row],[Наименование расходного материала]])),MAX($K$1:K9)+1,0)</f>
        <v>0</v>
      </c>
      <c r="L10" s="116">
        <f>IF(ISNUMBER(SEARCH('Карта учёта'!$B$19,Расходка[[#This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402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учёта'!$B$17,Расходка[[#This Row],[Наименование расходного материала]])),MAX($J$1:J10)+1,0)</f>
        <v>0</v>
      </c>
      <c r="K11" s="116">
        <f>IF(ISNUMBER(SEARCH('Карта учёта'!$B$18,Расходка[[#This Row],[Наименование расходного материала]])),MAX($K$1:K10)+1,0)</f>
        <v>0</v>
      </c>
      <c r="L11" s="116">
        <f>IF(ISNUMBER(SEARCH('Карта учёта'!$B$19,Расходка[[#This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учёта'!$B$17,Расходка[[#This Row],[Наименование расходного материала]])),MAX($J$1:J11)+1,0)</f>
        <v>0</v>
      </c>
      <c r="K12" s="116">
        <f>IF(ISNUMBER(SEARCH('Карта учёта'!$B$18,Расходка[[#This Row],[Наименование расходного материала]])),MAX($K$1:K11)+1,0)</f>
        <v>0</v>
      </c>
      <c r="L12" s="116">
        <f>IF(ISNUMBER(SEARCH('Карта учёта'!$B$19,Расходка[[#This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416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учёта'!$B$17,Расходка[[#This Row],[Наименование расходного материала]])),MAX($J$1:J12)+1,0)</f>
        <v>0</v>
      </c>
      <c r="K13" s="116">
        <f>IF(ISNUMBER(SEARCH('Карта учёта'!$B$18,Расходка[[#This Row],[Наименование расходного материала]])),MAX($K$1:K12)+1,0)</f>
        <v>0</v>
      </c>
      <c r="L13" s="116">
        <f>IF(ISNUMBER(SEARCH('Карта учёта'!$B$19,Расходка[[#This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417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учёта'!$B$17,Расходка[[#This Row],[Наименование расходного материала]])),MAX($J$1:J13)+1,0)</f>
        <v>0</v>
      </c>
      <c r="K14" s="116">
        <f>IF(ISNUMBER(SEARCH('Карта учёта'!$B$18,Расходка[[#This Row],[Наименование расходного материала]])),MAX($K$1:K13)+1,0)</f>
        <v>0</v>
      </c>
      <c r="L14" s="116">
        <f>IF(ISNUMBER(SEARCH('Карта учёта'!$B$19,Расходка[[#This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496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учёта'!$B$17,Расходка[[#This Row],[Наименование расходного материала]])),MAX($J$1:J14)+1,0)</f>
        <v>0</v>
      </c>
      <c r="K15" s="116">
        <f>IF(ISNUMBER(SEARCH('Карта учёта'!$B$18,Расходка[[#This Row],[Наименование расходного материала]])),MAX($K$1:K14)+1,0)</f>
        <v>0</v>
      </c>
      <c r="L15" s="116">
        <f>IF(ISNUMBER(SEARCH('Карта учёта'!$B$19,Расходка[[#This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418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учёта'!$B$17,Расходка[[#This Row],[Наименование расходного материала]])),MAX($J$1:J15)+1,0)</f>
        <v>0</v>
      </c>
      <c r="K16" s="116">
        <f>IF(ISNUMBER(SEARCH('Карта учёта'!$B$18,Расходка[[#This Row],[Наименование расходного материала]])),MAX($K$1:K15)+1,0)</f>
        <v>0</v>
      </c>
      <c r="L16" s="116">
        <f>IF(ISNUMBER(SEARCH('Карта учёта'!$B$19,Расходка[[#This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419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учёта'!$B$17,Расходка[[#This Row],[Наименование расходного материала]])),MAX($J$1:J16)+1,0)</f>
        <v>0</v>
      </c>
      <c r="K17" s="116">
        <f>IF(ISNUMBER(SEARCH('Карта учёта'!$B$18,Расходка[[#This Row],[Наименование расходного материала]])),MAX($K$1:K16)+1,0)</f>
        <v>0</v>
      </c>
      <c r="L17" s="116">
        <f>IF(ISNUMBER(SEARCH('Карта учёта'!$B$19,Расходка[[#This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420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учёта'!$B$17,Расходка[[#This Row],[Наименование расходного материала]])),MAX($J$1:J17)+1,0)</f>
        <v>0</v>
      </c>
      <c r="K18" s="116">
        <f>IF(ISNUMBER(SEARCH('Карта учёта'!$B$18,Расходка[[#This Row],[Наименование расходного материала]])),MAX($K$1:K17)+1,0)</f>
        <v>0</v>
      </c>
      <c r="L18" s="116">
        <f>IF(ISNUMBER(SEARCH('Карта учёта'!$B$19,Расходка[[#This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421</v>
      </c>
      <c r="AI18" t="s">
        <v>95</v>
      </c>
    </row>
    <row r="19" spans="1:35" x14ac:dyDescent="0.25">
      <c r="A19">
        <v>18</v>
      </c>
      <c r="B19" t="s">
        <v>306</v>
      </c>
      <c r="C19" t="s">
        <v>509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учёта'!$B$17,Расходка[[#This Row],[Наименование расходного материала]])),MAX($J$1:J18)+1,0)</f>
        <v>0</v>
      </c>
      <c r="K19" s="116">
        <f>IF(ISNUMBER(SEARCH('Карта учёта'!$B$18,Расходка[[#This Row],[Наименование расходного материала]])),MAX($K$1:K18)+1,0)</f>
        <v>0</v>
      </c>
      <c r="L19" s="116">
        <f>IF(ISNUMBER(SEARCH('Карта учёта'!$B$19,Расходка[[#This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422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учёта'!$B$17,Расходка[[#This Row],[Наименование расходного материала]])),MAX($J$1:J19)+1,0)</f>
        <v>0</v>
      </c>
      <c r="K20" s="116">
        <f>IF(ISNUMBER(SEARCH('Карта учёта'!$B$18,Расходка[[#This Row],[Наименование расходного материала]])),MAX($K$1:K19)+1,0)</f>
        <v>0</v>
      </c>
      <c r="L20" s="116">
        <f>IF(ISNUMBER(SEARCH('Карта учёта'!$B$19,Расходка[[#This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423</v>
      </c>
      <c r="AI20" t="s">
        <v>308</v>
      </c>
    </row>
    <row r="21" spans="1:35" x14ac:dyDescent="0.25">
      <c r="A21">
        <v>20</v>
      </c>
      <c r="B21" t="s">
        <v>306</v>
      </c>
      <c r="C21" s="1" t="s">
        <v>512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учёта'!$B$17,Расходка[[#This Row],[Наименование расходного материала]])),MAX($J$1:J20)+1,0)</f>
        <v>0</v>
      </c>
      <c r="K21" s="116">
        <f>IF(ISNUMBER(SEARCH('Карта учёта'!$B$18,Расходка[[#This Row],[Наименование расходного материала]])),MAX($K$1:K20)+1,0)</f>
        <v>0</v>
      </c>
      <c r="L21" s="116">
        <f>IF(ISNUMBER(SEARCH('Карта учёта'!$B$19,Расходка[[#This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424</v>
      </c>
    </row>
    <row r="22" spans="1:35" x14ac:dyDescent="0.25">
      <c r="A22">
        <v>21</v>
      </c>
      <c r="B22" t="s">
        <v>306</v>
      </c>
      <c r="C22" s="1" t="s">
        <v>514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учёта'!$B$17,Расходка[[#This Row],[Наименование расходного материала]])),MAX($J$1:J21)+1,0)</f>
        <v>0</v>
      </c>
      <c r="K22" s="116">
        <f>IF(ISNUMBER(SEARCH('Карта учёта'!$B$18,Расходка[[#This Row],[Наименование расходного материала]])),MAX($K$1:K21)+1,0)</f>
        <v>0</v>
      </c>
      <c r="L22" s="116">
        <f>IF(ISNUMBER(SEARCH('Карта учёта'!$B$19,Расходка[[#This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425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учёта'!$B$17,Расходка[[#This Row],[Наименование расходного материала]])),MAX($J$1:J22)+1,0)</f>
        <v>0</v>
      </c>
      <c r="K23" s="116">
        <f>IF(ISNUMBER(SEARCH('Карта учёта'!$B$18,Расходка[[#This Row],[Наименование расходного материала]])),MAX($K$1:K22)+1,0)</f>
        <v>0</v>
      </c>
      <c r="L23" s="116">
        <f>IF(ISNUMBER(SEARCH('Карта учёта'!$B$19,Расходка[[#This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426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учёта'!$B$17,Расходка[[#This Row],[Наименование расходного материала]])),MAX($J$1:J23)+1,0)</f>
        <v>0</v>
      </c>
      <c r="K24" s="116">
        <f>IF(ISNUMBER(SEARCH('Карта учёта'!$B$18,Расходка[[#This Row],[Наименование расходного материала]])),MAX($K$1:K23)+1,0)</f>
        <v>0</v>
      </c>
      <c r="L24" s="116">
        <f>IF(ISNUMBER(SEARCH('Карта учёта'!$B$19,Расходка[[#This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427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учёта'!$B$17,Расходка[[#This Row],[Наименование расходного материала]])),MAX($J$1:J24)+1,0)</f>
        <v>0</v>
      </c>
      <c r="K25" s="116">
        <f>IF(ISNUMBER(SEARCH('Карта учёта'!$B$18,Расходка[[#This Row],[Наименование расходного материала]])),MAX($K$1:K24)+1,0)</f>
        <v>0</v>
      </c>
      <c r="L25" s="116">
        <f>IF(ISNUMBER(SEARCH('Карта учёта'!$B$19,Расходка[[#This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428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учёта'!$B$17,Расходка[[#This Row],[Наименование расходного материала]])),MAX($J$1:J25)+1,0)</f>
        <v>0</v>
      </c>
      <c r="K26" s="116">
        <f>IF(ISNUMBER(SEARCH('Карта учёта'!$B$18,Расходка[[#This Row],[Наименование расходного материала]])),MAX($K$1:K25)+1,0)</f>
        <v>0</v>
      </c>
      <c r="L26" s="116">
        <f>IF(ISNUMBER(SEARCH('Карта учёта'!$B$19,Расходка[[#This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429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учёта'!$B$17,Расходка[[#This Row],[Наименование расходного материала]])),MAX($J$1:J26)+1,0)</f>
        <v>0</v>
      </c>
      <c r="K27" s="116">
        <f>IF(ISNUMBER(SEARCH('Карта учёта'!$B$18,Расходка[[#This Row],[Наименование расходного материала]])),MAX($K$1:K26)+1,0)</f>
        <v>0</v>
      </c>
      <c r="L27" s="116">
        <f>IF(ISNUMBER(SEARCH('Карта учёта'!$B$19,Расходка[[#This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430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учёта'!$B$17,Расходка[[#This Row],[Наименование расходного материала]])),MAX($J$1:J27)+1,0)</f>
        <v>0</v>
      </c>
      <c r="K28" s="116">
        <f>IF(ISNUMBER(SEARCH('Карта учёта'!$B$18,Расходка[[#This Row],[Наименование расходного материала]])),MAX($K$1:K27)+1,0)</f>
        <v>0</v>
      </c>
      <c r="L28" s="116">
        <f>IF(ISNUMBER(SEARCH('Карта учёта'!$B$19,Расходка[[#This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431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учёта'!$B$17,Расходка[[#This Row],[Наименование расходного материала]])),MAX($J$1:J28)+1,0)</f>
        <v>0</v>
      </c>
      <c r="K29" s="116">
        <f>IF(ISNUMBER(SEARCH('Карта учёта'!$B$18,Расходка[[#This Row],[Наименование расходного материала]])),MAX($K$1:K28)+1,0)</f>
        <v>0</v>
      </c>
      <c r="L29" s="116">
        <f>IF(ISNUMBER(SEARCH('Карта учёта'!$B$19,Расходка[[#This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432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учёта'!$B$17,Расходка[[#This Row],[Наименование расходного материала]])),MAX($J$1:J29)+1,0)</f>
        <v>0</v>
      </c>
      <c r="K30" s="116">
        <f>IF(ISNUMBER(SEARCH('Карта учёта'!$B$18,Расходка[[#This Row],[Наименование расходного материала]])),MAX($K$1:K29)+1,0)</f>
        <v>0</v>
      </c>
      <c r="L30" s="116">
        <f>IF(ISNUMBER(SEARCH('Карта учёта'!$B$19,Расходка[[#This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494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учёта'!$B$17,Расходка[[#This Row],[Наименование расходного материала]])),MAX($J$1:J30)+1,0)</f>
        <v>0</v>
      </c>
      <c r="K31" s="116">
        <f>IF(ISNUMBER(SEARCH('Карта учёта'!$B$18,Расходка[[#This Row],[Наименование расходного материала]])),MAX($K$1:K30)+1,0)</f>
        <v>0</v>
      </c>
      <c r="L31" s="116">
        <f>IF(ISNUMBER(SEARCH('Карта учёта'!$B$19,Расходка[[#This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433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учёта'!$B$17,Расходка[[#This Row],[Наименование расходного материала]])),MAX($J$1:J31)+1,0)</f>
        <v>0</v>
      </c>
      <c r="K32" s="116">
        <f>IF(ISNUMBER(SEARCH('Карта учёта'!$B$18,Расходка[[#This Row],[Наименование расходного материала]])),MAX($K$1:K31)+1,0)</f>
        <v>0</v>
      </c>
      <c r="L32" s="116">
        <f>IF(ISNUMBER(SEARCH('Карта учёта'!$B$19,Расходка[[#This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434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учёта'!$B$17,Расходка[[#This Row],[Наименование расходного материала]])),MAX($J$1:J32)+1,0)</f>
        <v>0</v>
      </c>
      <c r="K33" s="116">
        <f>IF(ISNUMBER(SEARCH('Карта учёта'!$B$18,Расходка[[#This Row],[Наименование расходного материала]])),MAX($K$1:K32)+1,0)</f>
        <v>0</v>
      </c>
      <c r="L33" s="116">
        <f>IF(ISNUMBER(SEARCH('Карта учёта'!$B$19,Расходка[[#This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435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учёта'!$B$17,Расходка[[#This Row],[Наименование расходного материала]])),MAX($J$1:J33)+1,0)</f>
        <v>0</v>
      </c>
      <c r="K34" s="116">
        <f>IF(ISNUMBER(SEARCH('Карта учёта'!$B$18,Расходка[[#This Row],[Наименование расходного материала]])),MAX($K$1:K33)+1,0)</f>
        <v>0</v>
      </c>
      <c r="L34" s="116">
        <f>IF(ISNUMBER(SEARCH('Карта учёта'!$B$19,Расходка[[#This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436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учёта'!$B$17,Расходка[[#This Row],[Наименование расходного материала]])),MAX($J$1:J34)+1,0)</f>
        <v>0</v>
      </c>
      <c r="K35" s="116">
        <f>IF(ISNUMBER(SEARCH('Карта учёта'!$B$18,Расходка[[#This Row],[Наименование расходного материала]])),MAX($K$1:K34)+1,0)</f>
        <v>0</v>
      </c>
      <c r="L35" s="116">
        <f>IF(ISNUMBER(SEARCH('Карта учёта'!$B$19,Расходка[[#This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495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учёта'!$B$17,Расходка[[#This Row],[Наименование расходного материала]])),MAX($J$1:J35)+1,0)</f>
        <v>0</v>
      </c>
      <c r="K36" s="116">
        <f>IF(ISNUMBER(SEARCH('Карта учёта'!$B$18,Расходка[[#This Row],[Наименование расходного материала]])),MAX($K$1:K35)+1,0)</f>
        <v>0</v>
      </c>
      <c r="L36" s="116">
        <f>IF(ISNUMBER(SEARCH('Карта учёта'!$B$19,Расходка[[#This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437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учёта'!$B$17,Расходка[[#This Row],[Наименование расходного материала]])),MAX($J$1:J36)+1,0)</f>
        <v>0</v>
      </c>
      <c r="K37" s="116">
        <f>IF(ISNUMBER(SEARCH('Карта учёта'!$B$18,Расходка[[#This Row],[Наименование расходного материала]])),MAX($K$1:K36)+1,0)</f>
        <v>0</v>
      </c>
      <c r="L37" s="116">
        <f>IF(ISNUMBER(SEARCH('Карта учёта'!$B$19,Расходка[[#This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410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учёта'!$B$17,Расходка[[#This Row],[Наименование расходного материала]])),MAX($J$1:J37)+1,0)</f>
        <v>0</v>
      </c>
      <c r="K38" s="116">
        <f>IF(ISNUMBER(SEARCH('Карта учёта'!$B$18,Расходка[[#This Row],[Наименование расходного материала]])),MAX($K$1:K37)+1,0)</f>
        <v>0</v>
      </c>
      <c r="L38" s="116">
        <f>IF(ISNUMBER(SEARCH('Карта учёта'!$B$19,Расходка[[#This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497</v>
      </c>
    </row>
    <row r="39" spans="1:33" x14ac:dyDescent="0.25">
      <c r="A39">
        <v>38</v>
      </c>
      <c r="B39" t="s">
        <v>3</v>
      </c>
      <c r="C39" t="s">
        <v>382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учёта'!$B$17,Расходка[[#This Row],[Наименование расходного материала]])),MAX($J$1:J38)+1,0)</f>
        <v>0</v>
      </c>
      <c r="K39" s="116">
        <f>IF(ISNUMBER(SEARCH('Карта учёта'!$B$18,Расходка[[#This Row],[Наименование расходного материала]])),MAX($K$1:K38)+1,0)</f>
        <v>0</v>
      </c>
      <c r="L39" s="116">
        <f>IF(ISNUMBER(SEARCH('Карта учёта'!$B$19,Расходка[[#This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438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учёта'!$B$17,Расходка[[#This Row],[Наименование расходного материала]])),MAX($J$1:J39)+1,0)</f>
        <v>0</v>
      </c>
      <c r="K40" s="116">
        <f>IF(ISNUMBER(SEARCH('Карта учёта'!$B$18,Расходка[[#This Row],[Наименование расходного материала]])),MAX($K$1:K39)+1,0)</f>
        <v>0</v>
      </c>
      <c r="L40" s="116">
        <f>IF(ISNUMBER(SEARCH('Карта учёта'!$B$19,Расходка[[#This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439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учёта'!$B$17,Расходка[[#This Row],[Наименование расходного материала]])),MAX($J$1:J40)+1,0)</f>
        <v>0</v>
      </c>
      <c r="K41" s="116">
        <f>IF(ISNUMBER(SEARCH('Карта учёта'!$B$18,Расходка[[#This Row],[Наименование расходного материала]])),MAX($K$1:K40)+1,0)</f>
        <v>0</v>
      </c>
      <c r="L41" s="116">
        <f>IF(ISNUMBER(SEARCH('Карта учёта'!$B$19,Расходка[[#This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440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учёта'!$B$17,Расходка[[#This Row],[Наименование расходного материала]])),MAX($J$1:J41)+1,0)</f>
        <v>0</v>
      </c>
      <c r="K42" s="116">
        <f>IF(ISNUMBER(SEARCH('Карта учёта'!$B$18,Расходка[[#This Row],[Наименование расходного материала]])),MAX($K$1:K41)+1,0)</f>
        <v>0</v>
      </c>
      <c r="L42" s="116">
        <f>IF(ISNUMBER(SEARCH('Карта учёта'!$B$19,Расходка[[#This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441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учёта'!$B$17,Расходка[[#This Row],[Наименование расходного материала]])),MAX($J$1:J42)+1,0)</f>
        <v>0</v>
      </c>
      <c r="K43" s="116">
        <f>IF(ISNUMBER(SEARCH('Карта учёта'!$B$18,Расходка[[#This Row],[Наименование расходного материала]])),MAX($K$1:K42)+1,0)</f>
        <v>0</v>
      </c>
      <c r="L43" s="116">
        <f>IF(ISNUMBER(SEARCH('Карта учёта'!$B$19,Расходка[[#This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414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учёта'!$B$17,Расходка[[#This Row],[Наименование расходного материала]])),MAX($J$1:J43)+1,0)</f>
        <v>0</v>
      </c>
      <c r="K44" s="116">
        <f>IF(ISNUMBER(SEARCH('Карта учёта'!$B$18,Расходка[[#This Row],[Наименование расходного материала]])),MAX($K$1:K43)+1,0)</f>
        <v>0</v>
      </c>
      <c r="L44" s="116">
        <f>IF(ISNUMBER(SEARCH('Карта учёта'!$B$19,Расходка[[#This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442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учёта'!$B$17,Расходка[[#This Row],[Наименование расходного материала]])),MAX($J$1:J44)+1,0)</f>
        <v>0</v>
      </c>
      <c r="K45" s="116">
        <f>IF(ISNUMBER(SEARCH('Карта учёта'!$B$18,Расходка[[#This Row],[Наименование расходного материала]])),MAX($K$1:K44)+1,0)</f>
        <v>0</v>
      </c>
      <c r="L45" s="116">
        <f>IF(ISNUMBER(SEARCH('Карта учёта'!$B$19,Расходка[[#This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443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учёта'!$B$17,Расходка[[#This Row],[Наименование расходного материала]])),MAX($J$1:J45)+1,0)</f>
        <v>0</v>
      </c>
      <c r="K46" s="116">
        <f>IF(ISNUMBER(SEARCH('Карта учёта'!$B$18,Расходка[[#This Row],[Наименование расходного материала]])),MAX($K$1:K45)+1,0)</f>
        <v>0</v>
      </c>
      <c r="L46" s="116">
        <f>IF(ISNUMBER(SEARCH('Карта учёта'!$B$19,Расходка[[#This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BMS, Integtity</v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444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учёта'!$B$17,Расходка[[#This Row],[Наименование расходного материала]])),MAX($J$1:J46)+1,0)</f>
        <v>0</v>
      </c>
      <c r="K47" s="116">
        <f>IF(ISNUMBER(SEARCH('Карта учёта'!$B$18,Расходка[[#This Row],[Наименование расходного материала]])),MAX($K$1:K46)+1,0)</f>
        <v>0</v>
      </c>
      <c r="L47" s="116">
        <f>IF(ISNUMBER(SEARCH('Карта учёта'!$B$19,Расходка[[#This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DES, Calipso</v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445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учёта'!$B$17,Расходка[[#This Row],[Наименование расходного материала]])),MAX($J$1:J47)+1,0)</f>
        <v>0</v>
      </c>
      <c r="K48" s="116">
        <f>IF(ISNUMBER(SEARCH('Карта учёта'!$B$18,Расходка[[#This Row],[Наименование расходного материала]])),MAX($K$1:K47)+1,0)</f>
        <v>0</v>
      </c>
      <c r="L48" s="116">
        <f>IF(ISNUMBER(SEARCH('Карта учёта'!$B$19,Расходка[[#This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DES, NanoMed</v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446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1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учёта'!$B$17,Расходка[[#This Row],[Наименование расходного материала]])),MAX($J$1:J48)+1,0)</f>
        <v>0</v>
      </c>
      <c r="K49" s="116">
        <f>IF(ISNUMBER(SEARCH('Карта учёта'!$B$18,Расходка[[#This Row],[Наименование расходного материала]])),MAX($K$1:K48)+1,0)</f>
        <v>0</v>
      </c>
      <c r="L49" s="116">
        <f>IF(ISNUMBER(SEARCH('Карта учёта'!$B$19,Расходка[[#This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447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учёта'!$B$17,Расходка[[#This Row],[Наименование расходного материала]])),MAX($J$1:J49)+1,0)</f>
        <v>0</v>
      </c>
      <c r="K50" s="116">
        <f>IF(ISNUMBER(SEARCH('Карта учёта'!$B$18,Расходка[[#This Row],[Наименование расходного материала]])),MAX($K$1:K49)+1,0)</f>
        <v>0</v>
      </c>
      <c r="L50" s="116">
        <f>IF(ISNUMBER(SEARCH('Карта учёта'!$B$19,Расходка[[#This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448</v>
      </c>
    </row>
    <row r="51" spans="1:33" x14ac:dyDescent="0.25">
      <c r="A51">
        <v>50</v>
      </c>
      <c r="B51" t="s">
        <v>6</v>
      </c>
      <c r="C51" s="162" t="s">
        <v>390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учёта'!$B$17,Расходка[[#This Row],[Наименование расходного материала]])),MAX($J$1:J50)+1,0)</f>
        <v>0</v>
      </c>
      <c r="K51" s="116">
        <f>IF(ISNUMBER(SEARCH('Карта учёта'!$B$18,Расходка[[#This Row],[Наименование расходного материала]])),MAX($K$1:K50)+1,0)</f>
        <v>0</v>
      </c>
      <c r="L51" s="116">
        <f>IF(ISNUMBER(SEARCH('Карта учёта'!$B$19,Расходка[[#This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Firehawk</v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449</v>
      </c>
    </row>
    <row r="52" spans="1:33" x14ac:dyDescent="0.25">
      <c r="A52">
        <v>51</v>
      </c>
      <c r="B52" t="s">
        <v>6</v>
      </c>
      <c r="C52" t="s">
        <v>389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учёта'!$B$17,Расходка[[#This Row],[Наименование расходного материала]])),MAX($J$1:J51)+1,0)</f>
        <v>0</v>
      </c>
      <c r="K52" s="116">
        <f>IF(ISNUMBER(SEARCH('Карта учёта'!$B$18,Расходка[[#This Row],[Наименование расходного материала]])),MAX($K$1:K51)+1,0)</f>
        <v>0</v>
      </c>
      <c r="L52" s="116">
        <f>IF(ISNUMBER(SEARCH('Карта учёта'!$B$19,Расходка[[#This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450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учёта'!$B$17,Расходка[[#This Row],[Наименование расходного материала]])),MAX($J$1:J52)+1,0)</f>
        <v>0</v>
      </c>
      <c r="K53" s="116">
        <f>IF(ISNUMBER(SEARCH('Карта учёта'!$B$18,Расходка[[#This Row],[Наименование расходного материала]])),MAX($K$1:K52)+1,0)</f>
        <v>0</v>
      </c>
      <c r="L53" s="116">
        <f>IF(ISNUMBER(SEARCH('Карта учёта'!$B$19,Расходка[[#This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451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учёта'!$B$17,Расходка[[#This Row],[Наименование расходного материала]])),MAX($J$1:J53)+1,0)</f>
        <v>0</v>
      </c>
      <c r="K54" s="116">
        <f>IF(ISNUMBER(SEARCH('Карта учёта'!$B$18,Расходка[[#This Row],[Наименование расходного материала]])),MAX($K$1:K53)+1,0)</f>
        <v>0</v>
      </c>
      <c r="L54" s="116">
        <f>IF(ISNUMBER(SEARCH('Карта учёта'!$B$19,Расходка[[#This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452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учёта'!$B$17,Расходка[[#This Row],[Наименование расходного материала]])),MAX($J$1:J54)+1,0)</f>
        <v>0</v>
      </c>
      <c r="K55" s="116">
        <f>IF(ISNUMBER(SEARCH('Карта учёта'!$B$18,Расходка[[#This Row],[Наименование расходного материала]])),MAX($K$1:K54)+1,0)</f>
        <v>0</v>
      </c>
      <c r="L55" s="116">
        <f>IF(ISNUMBER(SEARCH('Карта учёта'!$B$19,Расходка[[#This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453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учёта'!$B$17,Расходка[[#This Row],[Наименование расходного материала]])),MAX($J$1:J55)+1,0)</f>
        <v>0</v>
      </c>
      <c r="K56" s="116">
        <f>IF(ISNUMBER(SEARCH('Карта учёта'!$B$18,Расходка[[#This Row],[Наименование расходного материала]])),MAX($K$1:K55)+1,0)</f>
        <v>0</v>
      </c>
      <c r="L56" s="116">
        <f>IF(ISNUMBER(SEARCH('Карта учёта'!$B$19,Расходка[[#This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454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учёта'!$B$17,Расходка[[#This Row],[Наименование расходного материала]])),MAX($J$1:J56)+1,0)</f>
        <v>0</v>
      </c>
      <c r="K57" s="116">
        <f>IF(ISNUMBER(SEARCH('Карта учёта'!$B$18,Расходка[[#This Row],[Наименование расходного материала]])),MAX($K$1:K56)+1,0)</f>
        <v>0</v>
      </c>
      <c r="L57" s="116">
        <f>IF(ISNUMBER(SEARCH('Карта учёта'!$B$19,Расходка[[#This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455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учёта'!$B$17,Расходка[[#This Row],[Наименование расходного материала]])),MAX($J$1:J57)+1,0)</f>
        <v>0</v>
      </c>
      <c r="K58" s="116">
        <f>IF(ISNUMBER(SEARCH('Карта учёта'!$B$18,Расходка[[#This Row],[Наименование расходного материала]])),MAX($K$1:K57)+1,0)</f>
        <v>0</v>
      </c>
      <c r="L58" s="116">
        <f>IF(ISNUMBER(SEARCH('Карта учёта'!$B$19,Расходка[[#This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456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учёта'!$B$17,Расходка[[#This Row],[Наименование расходного материала]])),MAX($J$1:J58)+1,0)</f>
        <v>0</v>
      </c>
      <c r="K59" s="116">
        <f>IF(ISNUMBER(SEARCH('Карта учёта'!$B$18,Расходка[[#This Row],[Наименование расходного материала]])),MAX($K$1:K58)+1,0)</f>
        <v>0</v>
      </c>
      <c r="L59" s="116">
        <f>IF(ISNUMBER(SEARCH('Карта учёта'!$B$19,Расходка[[#This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457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учёта'!$B$17,Расходка[[#This Row],[Наименование расходного материала]])),MAX($J$1:J59)+1,0)</f>
        <v>0</v>
      </c>
      <c r="K60" s="116">
        <f>IF(ISNUMBER(SEARCH('Карта учёта'!$B$18,Расходка[[#This Row],[Наименование расходного материала]])),MAX($K$1:K59)+1,0)</f>
        <v>0</v>
      </c>
      <c r="L60" s="116">
        <f>IF(ISNUMBER(SEARCH('Карта учёта'!$B$19,Расходка[[#This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458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учёта'!$B$17,Расходка[[#This Row],[Наименование расходного материала]])),MAX($J$1:J60)+1,0)</f>
        <v>0</v>
      </c>
      <c r="K61" s="116">
        <f>IF(ISNUMBER(SEARCH('Карта учёта'!$B$18,Расходка[[#This Row],[Наименование расходного материала]])),MAX($K$1:K60)+1,0)</f>
        <v>0</v>
      </c>
      <c r="L61" s="116">
        <f>IF(ISNUMBER(SEARCH('Карта учёта'!$B$19,Расходка[[#This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419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учёта'!$B$17,Расходка[[#This Row],[Наименование расходного материала]])),MAX($J$1:J61)+1,0)</f>
        <v>0</v>
      </c>
      <c r="K62" s="116">
        <f>IF(ISNUMBER(SEARCH('Карта учёта'!$B$18,Расходка[[#This Row],[Наименование расходного материала]])),MAX($K$1:K61)+1,0)</f>
        <v>0</v>
      </c>
      <c r="L62" s="116">
        <f>IF(ISNUMBER(SEARCH('Карта учёта'!$B$19,Расходка[[#This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459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учёта'!$B$17,Расходка[[#This Row],[Наименование расходного материала]])),MAX($J$1:J62)+1,0)</f>
        <v>0</v>
      </c>
      <c r="K63" s="116">
        <f>IF(ISNUMBER(SEARCH('Карта учёта'!$B$18,Расходка[[#This Row],[Наименование расходного материала]])),MAX($K$1:K62)+1,0)</f>
        <v>0</v>
      </c>
      <c r="L63" s="116">
        <f>IF(ISNUMBER(SEARCH('Карта учёта'!$B$19,Расходка[[#This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JR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460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учёта'!$B$17,Расходка[[#This Row],[Наименование расходного материала]])),MAX($J$1:J63)+1,0)</f>
        <v>0</v>
      </c>
      <c r="K64" s="116">
        <f>IF(ISNUMBER(SEARCH('Карта учёта'!$B$18,Расходка[[#This Row],[Наименование расходного материала]])),MAX($K$1:K63)+1,0)</f>
        <v>0</v>
      </c>
      <c r="L64" s="116">
        <f>IF(ISNUMBER(SEARCH('Карта учёта'!$B$19,Расходка[[#This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7F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461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учёта'!$B$17,Расходка[[#This Row],[Наименование расходного материала]])),MAX($J$1:J64)+1,0)</f>
        <v>0</v>
      </c>
      <c r="K65" s="116">
        <f>IF(ISNUMBER(SEARCH('Карта учёта'!$B$18,Расходка[[#This Row],[Наименование расходного материала]])),MAX($K$1:K64)+1,0)</f>
        <v>0</v>
      </c>
      <c r="L65" s="116">
        <f>IF(ISNUMBER(SEARCH('Карта учёта'!$B$19,Расходка[[#This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7F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462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учёта'!$B$17,Расходка[[#This Row],[Наименование расходного материала]])),MAX($J$1:J65)+1,0)</f>
        <v>0</v>
      </c>
      <c r="K66" s="116">
        <f>IF(ISNUMBER(SEARCH('Карта учёта'!$B$18,Расходка[[#This Row],[Наименование расходного материала]])),MAX($K$1:K65)+1,0)</f>
        <v>0</v>
      </c>
      <c r="L66" s="116">
        <f>IF(ISNUMBER(SEARCH('Карта учёта'!$B$19,Расходка[[#This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Angio-Seal™ VIP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Angio-Seal™ VIP</v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463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учёта'!$B$17,Расходка[[#This Row],[Наименование расходного материала]])),MAX($J$1:J66)+1,0)</f>
        <v>0</v>
      </c>
      <c r="K67" s="199">
        <f>IF(ISNUMBER(SEARCH('Карта учёта'!$B$18,Расходка[[#This Row],[Наименование расходного материала]])),MAX($K$1:K66)+1,0)</f>
        <v>0</v>
      </c>
      <c r="L67" s="199">
        <f>IF(ISNUMBER(SEARCH('Карта учёта'!$B$19,Расходка[[#This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464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учёта'!$B$17,Расходка[[#This Row],[Наименование расходного материала]])),MAX($J$1:J67)+1,0)</f>
        <v>0</v>
      </c>
      <c r="K68" s="199">
        <f>IF(ISNUMBER(SEARCH('Карта учёта'!$B$18,Расходка[[#This Row],[Наименование расходного материала]])),MAX($K$1:K67)+1,0)</f>
        <v>0</v>
      </c>
      <c r="L68" s="199">
        <f>IF(ISNUMBER(SEARCH('Карта учёта'!$B$19,Расходка[[#This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465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учёта'!$B$17,Расходка[[#This Row],[Наименование расходного материала]])),MAX($J$1:J68)+1,0)</f>
        <v>0</v>
      </c>
      <c r="K69" s="199">
        <f>IF(ISNUMBER(SEARCH('Карта учёта'!$B$18,Расходка[[#This Row],[Наименование расходного материала]])),MAX($K$1:K68)+1,0)</f>
        <v>0</v>
      </c>
      <c r="L69" s="199">
        <f>IF(ISNUMBER(SEARCH('Карта учёта'!$B$19,Расходка[[#This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466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учёта'!$B$17,Расходка[[#This Row],[Наименование расходного материала]])),MAX($J$1:J69)+1,0)</f>
        <v>0</v>
      </c>
      <c r="K70" s="199">
        <f>IF(ISNUMBER(SEARCH('Карта учёта'!$B$18,Расходка[[#This Row],[Наименование расходного материала]])),MAX($K$1:K69)+1,0)</f>
        <v>0</v>
      </c>
      <c r="L70" s="199">
        <f>IF(ISNUMBER(SEARCH('Карта учёта'!$B$19,Расходка[[#This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467</v>
      </c>
    </row>
    <row r="71" spans="1:33" x14ac:dyDescent="0.25">
      <c r="AF71" s="4" t="s">
        <v>6</v>
      </c>
      <c r="AG71" s="4" t="s">
        <v>422</v>
      </c>
    </row>
    <row r="72" spans="1:33" x14ac:dyDescent="0.25">
      <c r="AF72" s="4" t="s">
        <v>6</v>
      </c>
      <c r="AG72" s="4" t="s">
        <v>468</v>
      </c>
    </row>
    <row r="73" spans="1:33" x14ac:dyDescent="0.25">
      <c r="AF73" s="4" t="s">
        <v>6</v>
      </c>
      <c r="AG73" s="4" t="s">
        <v>423</v>
      </c>
    </row>
    <row r="74" spans="1:33" x14ac:dyDescent="0.25">
      <c r="AF74" s="4" t="s">
        <v>6</v>
      </c>
      <c r="AG74" s="4" t="s">
        <v>469</v>
      </c>
    </row>
    <row r="75" spans="1:33" x14ac:dyDescent="0.25">
      <c r="AF75" s="4" t="s">
        <v>6</v>
      </c>
      <c r="AG75" s="4" t="s">
        <v>470</v>
      </c>
    </row>
    <row r="76" spans="1:33" x14ac:dyDescent="0.25">
      <c r="AF76" s="4" t="s">
        <v>6</v>
      </c>
      <c r="AG76" s="4" t="s">
        <v>471</v>
      </c>
    </row>
    <row r="77" spans="1:33" x14ac:dyDescent="0.25">
      <c r="AF77" s="4" t="s">
        <v>6</v>
      </c>
      <c r="AG77" s="4" t="s">
        <v>472</v>
      </c>
    </row>
    <row r="78" spans="1:33" x14ac:dyDescent="0.25">
      <c r="AF78" s="4" t="s">
        <v>6</v>
      </c>
      <c r="AG78" s="4" t="s">
        <v>473</v>
      </c>
    </row>
    <row r="79" spans="1:33" x14ac:dyDescent="0.25">
      <c r="AF79" s="4" t="s">
        <v>6</v>
      </c>
      <c r="AG79" s="4" t="s">
        <v>474</v>
      </c>
    </row>
    <row r="80" spans="1:33" x14ac:dyDescent="0.25">
      <c r="AF80" s="4" t="s">
        <v>6</v>
      </c>
      <c r="AG80" s="4" t="s">
        <v>475</v>
      </c>
    </row>
    <row r="81" spans="32:33" x14ac:dyDescent="0.25">
      <c r="AF81" s="4" t="s">
        <v>6</v>
      </c>
      <c r="AG81" s="4" t="s">
        <v>476</v>
      </c>
    </row>
    <row r="82" spans="32:33" x14ac:dyDescent="0.25">
      <c r="AF82" s="4" t="s">
        <v>6</v>
      </c>
      <c r="AG82" s="4" t="s">
        <v>477</v>
      </c>
    </row>
    <row r="83" spans="32:33" x14ac:dyDescent="0.25">
      <c r="AF83" s="4" t="s">
        <v>6</v>
      </c>
      <c r="AG83" s="4" t="s">
        <v>478</v>
      </c>
    </row>
    <row r="84" spans="32:33" x14ac:dyDescent="0.25">
      <c r="AF84" s="4" t="s">
        <v>6</v>
      </c>
      <c r="AG84" s="4" t="s">
        <v>429</v>
      </c>
    </row>
    <row r="85" spans="32:33" x14ac:dyDescent="0.25">
      <c r="AF85" s="4" t="s">
        <v>6</v>
      </c>
      <c r="AG85" s="4" t="s">
        <v>430</v>
      </c>
    </row>
    <row r="86" spans="32:33" x14ac:dyDescent="0.25">
      <c r="AF86" s="4" t="s">
        <v>6</v>
      </c>
      <c r="AG86" s="4" t="s">
        <v>479</v>
      </c>
    </row>
    <row r="87" spans="32:33" x14ac:dyDescent="0.25">
      <c r="AF87" s="4" t="s">
        <v>6</v>
      </c>
      <c r="AG87" s="4" t="s">
        <v>480</v>
      </c>
    </row>
    <row r="88" spans="32:33" x14ac:dyDescent="0.25">
      <c r="AF88" s="4" t="s">
        <v>6</v>
      </c>
      <c r="AG88" s="4" t="s">
        <v>481</v>
      </c>
    </row>
    <row r="89" spans="32:33" x14ac:dyDescent="0.25">
      <c r="AF89" s="4" t="s">
        <v>6</v>
      </c>
      <c r="AG89" s="4" t="s">
        <v>482</v>
      </c>
    </row>
    <row r="90" spans="32:33" x14ac:dyDescent="0.25">
      <c r="AF90" s="4" t="s">
        <v>6</v>
      </c>
      <c r="AG90" s="4" t="s">
        <v>483</v>
      </c>
    </row>
    <row r="91" spans="32:33" x14ac:dyDescent="0.25">
      <c r="AF91" s="4" t="s">
        <v>6</v>
      </c>
      <c r="AG91" s="4" t="s">
        <v>484</v>
      </c>
    </row>
    <row r="92" spans="32:33" x14ac:dyDescent="0.25">
      <c r="AF92" s="4" t="s">
        <v>6</v>
      </c>
      <c r="AG92" s="4" t="s">
        <v>485</v>
      </c>
    </row>
    <row r="93" spans="32:33" x14ac:dyDescent="0.25">
      <c r="AF93" s="4" t="s">
        <v>6</v>
      </c>
      <c r="AG93" s="4" t="s">
        <v>486</v>
      </c>
    </row>
    <row r="94" spans="32:33" x14ac:dyDescent="0.25">
      <c r="AF94" s="4" t="s">
        <v>6</v>
      </c>
      <c r="AG94" s="4" t="s">
        <v>433</v>
      </c>
    </row>
    <row r="95" spans="32:33" x14ac:dyDescent="0.25">
      <c r="AF95" s="4" t="s">
        <v>6</v>
      </c>
      <c r="AG95" s="4" t="s">
        <v>434</v>
      </c>
    </row>
    <row r="96" spans="32:33" x14ac:dyDescent="0.25">
      <c r="AF96" s="4" t="s">
        <v>6</v>
      </c>
      <c r="AG96" s="4" t="s">
        <v>487</v>
      </c>
    </row>
    <row r="97" spans="32:33" x14ac:dyDescent="0.25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511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508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2023-08-20T02:27:17Z</cp:lastPrinted>
  <dcterms:created xsi:type="dcterms:W3CDTF">2015-06-05T18:19:34Z</dcterms:created>
  <dcterms:modified xsi:type="dcterms:W3CDTF">2023-08-20T02:27:24Z</dcterms:modified>
</cp:coreProperties>
</file>