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ЧКВ ОКС\"/>
    </mc:Choice>
  </mc:AlternateContent>
  <xr:revisionPtr revIDLastSave="0" documentId="8_{20DDD130-B3CD-44B8-B569-D56688C67EEA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58" i="1"/>
  <c r="S51" i="1"/>
  <c r="S64" i="1"/>
  <c r="S49" i="1"/>
  <c r="S48" i="1"/>
  <c r="S63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59" i="1" l="1"/>
  <c r="S57" i="1"/>
  <c r="S43" i="1"/>
  <c r="S47" i="1"/>
  <c r="S44" i="1"/>
  <c r="S42" i="1"/>
  <c r="S60" i="1"/>
  <c r="S56" i="1"/>
  <c r="S39" i="1"/>
  <c r="S50" i="1"/>
  <c r="S53" i="1"/>
  <c r="S52" i="1"/>
  <c r="S54" i="1"/>
  <c r="S65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M54" i="1"/>
  <c r="M55" i="1" s="1"/>
  <c r="L51" i="1"/>
  <c r="L52" i="1" s="1"/>
  <c r="L53" i="1" s="1"/>
  <c r="T10" i="1" l="1"/>
  <c r="G65" i="1"/>
  <c r="T30" i="1" s="1"/>
  <c r="T62" i="1"/>
  <c r="T20" i="1"/>
  <c r="T19" i="1"/>
  <c r="T25" i="1"/>
  <c r="T4" i="1"/>
  <c r="T18" i="1"/>
  <c r="T6" i="1"/>
  <c r="T7" i="1"/>
  <c r="T52" i="1"/>
  <c r="T59" i="1"/>
  <c r="T48" i="1"/>
  <c r="T47" i="1"/>
  <c r="T42" i="1"/>
  <c r="T46" i="1"/>
  <c r="T21" i="1"/>
  <c r="T3" i="1"/>
  <c r="T51" i="1"/>
  <c r="T53" i="1"/>
  <c r="T5" i="1"/>
  <c r="T44" i="1"/>
  <c r="T60" i="1"/>
  <c r="T38" i="1"/>
  <c r="T41" i="1"/>
  <c r="T8" i="1"/>
  <c r="T14" i="1"/>
  <c r="T40" i="1"/>
  <c r="T54" i="1"/>
  <c r="T15" i="1"/>
  <c r="T37" i="1"/>
  <c r="T31" i="1"/>
  <c r="T39" i="1"/>
  <c r="T17" i="1"/>
  <c r="T16" i="1"/>
  <c r="T58" i="1"/>
  <c r="T36" i="1"/>
  <c r="T28" i="1"/>
  <c r="T12" i="1"/>
  <c r="T57" i="1"/>
  <c r="T50" i="1"/>
  <c r="T61" i="1"/>
  <c r="T34" i="1"/>
  <c r="T23" i="1"/>
  <c r="T43" i="1"/>
  <c r="T45" i="1"/>
  <c r="T9" i="1"/>
  <c r="T35" i="1"/>
  <c r="T56" i="1"/>
  <c r="T11" i="1"/>
  <c r="T24" i="1"/>
  <c r="T49" i="1"/>
  <c r="T55" i="1"/>
  <c r="T22" i="1"/>
  <c r="T29" i="1"/>
  <c r="T64" i="1"/>
  <c r="T65" i="1"/>
  <c r="T66" i="1"/>
  <c r="M56" i="1"/>
  <c r="M57" i="1" s="1"/>
  <c r="L54" i="1"/>
  <c r="T26" i="1" l="1"/>
  <c r="T27" i="1"/>
  <c r="T33" i="1"/>
  <c r="T32" i="1"/>
  <c r="T13" i="1"/>
  <c r="T63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<sst xmlns="http://schemas.openxmlformats.org/spreadsheetml/2006/main" count="864" uniqueCount="527">
  <si>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</si>
  <si>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</si>
  <si>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</si>
  <si>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</si>
  <si>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</si>
  <si>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</si>
  <si>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</si>
  <si>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</si>
  <si>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</si>
  <si>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</si>
  <si>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</si>
  <si>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</si>
  <si>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</si>
  <si>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</si>
  <si>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</si>
  <si>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</si>
  <si>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</si>
  <si>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</si>
  <si>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</si>
  <si>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</si>
  <si>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</si>
  <si>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</si>
  <si>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</si>
  <si>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</si>
  <si>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</si>
  <si>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</si>
  <si>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</si>
  <si>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</si>
  <si>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</si>
  <si>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</si>
  <si>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</si>
  <si>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</si>
  <si>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</si>
  <si>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</si>
  <si>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</si>
  <si>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</si>
  <si>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</si>
  <si>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</si>
  <si>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</si>
  <si>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</si>
  <si>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</si>
  <si>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</si>
  <si>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</si>
  <si>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</si>
  <si>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</si>
  <si>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</si>
  <si>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</si>
  <si>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</si>
  <si>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</si>
  <si>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</si>
  <si>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</si>
  <si>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</si>
  <si>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</si>
  <si>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</si>
  <si>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</si>
  <si>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</si>
  <si>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</si>
  <si>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</si>
  <si>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</si>
  <si>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</si>
  <si>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</si>
  <si>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</si>
  <si>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</si>
  <si>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</si>
  <si>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</si>
  <si>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</si>
  <si>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</si>
  <si>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</si>
  <si>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</si>
  <si>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</si>
  <si>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</si>
  <si>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</si>
  <si>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</si>
  <si>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</si>
  <si>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</si>
  <si>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</si>
  <si>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</si>
  <si>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</si>
  <si>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</si>
  <si>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</si>
  <si>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</si>
  <si>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</si>
  <si>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</si>
  <si>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</si>
  <si>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</si>
  <si>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</si>
  <si>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</si>
  <si>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</si>
  <si>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</si>
  <si>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</si>
  <si>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</si>
  <si>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</si>
  <si>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</si>
  <si>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</si>
  <si>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</si>
  <si>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</si>
  <si>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</si>
  <si>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</si>
  <si>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</si>
  <si>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</si>
  <si>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</si>
  <si>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</si>
  <si>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</si>
  <si>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</si>
  <si>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</si>
  <si>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</si>
  <si>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</si>
  <si>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</si>
  <si>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</si>
  <si>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</si>
  <si>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</si>
  <si>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</si>
  <si>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</si>
  <si>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</si>
  <si>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</si>
  <si>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</si>
  <si>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</si>
  <si>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</si>
  <si>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</si>
  <si>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</si>
  <si>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</si>
  <si>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</si>
  <si>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</si>
  <si>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</si>
  <si>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</si>
  <si>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</si>
  <si>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</si>
  <si>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</si>
  <si>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</si>
  <si>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</si>
  <si>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</si>
  <si>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</si>
  <si>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</si>
  <si>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</si>
  <si>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</si>
  <si>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</si>
  <si>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</si>
  <si>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</si>
  <si>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</si>
  <si>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</si>
  <si>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</si>
  <si>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</si>
  <si>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</si>
  <si>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</si>
  <si>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</si>
  <si>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</si>
  <si>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</si>
  <si>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</si>
  <si>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</si>
  <si>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</si>
  <si>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</si>
  <si>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</si>
  <si>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</si>
  <si>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</si>
  <si>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</si>
  <si>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</si>
  <si>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</si>
  <si>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</si>
  <si>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</si>
  <si>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</si>
  <si>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</si>
  <si>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</si>
  <si>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</si>
  <si>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</si>
  <si>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</si>
  <si>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</si>
  <si>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</si>
  <si>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</si>
  <si>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</si>
  <si>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</si>
  <si>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</si>
  <si>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</si>
  <si>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</si>
  <si>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</si>
  <si>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</si>
  <si>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</si>
  <si>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</si>
  <si>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</si>
  <si>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</si>
  <si>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</si>
  <si>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</si>
  <si>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</si>
  <si>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</si>
  <si>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</si>
  <si>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</si>
  <si>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</si>
  <si>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</si>
  <si>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</si>
  <si>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</si>
  <si>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</si>
  <si>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</si>
  <si>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</si>
  <si>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</si>
  <si>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</si>
  <si>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</si>
  <si>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</si>
  <si>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</si>
  <si>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</si>
  <si>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</si>
  <si>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</si>
  <si>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</si>
  <si>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</si>
  <si>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</si>
  <si>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</si>
  <si>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</si>
  <si>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</si>
  <si>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</si>
  <si>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</si>
  <si>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</si>
  <si>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</si>
  <si>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</si>
  <si>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</si>
  <si>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</si>
  <si>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</si>
  <si>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</si>
  <si>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</si>
  <si>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</si>
  <si>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</si>
  <si>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</si>
  <si>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</si>
  <si>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</si>
  <si>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</si>
  <si>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</si>
  <si>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</si>
  <si>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</si>
  <si>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</si>
  <si>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</si>
  <si>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</si>
  <si>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</si>
  <si>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</si>
  <si>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</si>
  <si>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</si>
  <si>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</si>
  <si>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</si>
  <si>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</si>
  <si>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</si>
  <si>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</si>
  <si>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</si>
  <si>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</si>
  <si>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</si>
  <si>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</si>
  <si>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</si>
  <si>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</si>
  <si>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</si>
  <si>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</si>
  <si>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</si>
  <si>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</si>
  <si>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</si>
  <si>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</si>
  <si>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</si>
  <si>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</si>
  <si>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</si>
  <si>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</si>
  <si>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</si>
  <si>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</si>
  <si>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</si>
  <si>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</si>
  <si>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</si>
  <si>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</si>
  <si>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</si>
  <si>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</si>
  <si>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</si>
  <si>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</si>
  <si>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</si>
  <si>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</si>
  <si>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</si>
  <si>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</si>
  <si>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</si>
  <si>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</si>
  <si>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</si>
  <si>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</si>
  <si>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</si>
  <si>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</si>
  <si>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</si>
  <si>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</si>
  <si>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</si>
  <si>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</si>
  <si>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</si>
  <si>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</si>
  <si>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</si>
  <si>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</si>
  <si>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</si>
  <si>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</si>
  <si>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</si>
  <si>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</si>
  <si>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</si>
  <si>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</si>
  <si>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</si>
  <si>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</si>
  <si>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</si>
  <si>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</si>
  <si>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</si>
  <si>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</si>
  <si>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</si>
  <si>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</si>
  <si>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</si>
  <si>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</si>
  <si>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</si>
  <si>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</si>
  <si>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</si>
  <si>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</si>
  <si>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</si>
  <si>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</si>
  <si>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</si>
  <si>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</si>
  <si>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</si>
  <si>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</si>
  <si>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</si>
  <si>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</si>
  <si>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</si>
  <si>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</si>
  <si>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</si>
  <si>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</si>
  <si>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</si>
  <si>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</si>
  <si>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</si>
  <si>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</si>
  <si>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</si>
  <si>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</si>
  <si>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</si>
  <si>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</si>
  <si>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</si>
  <si>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</si>
  <si>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</si>
  <si>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</si>
  <si>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</si>
  <si>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</si>
  <si>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</si>
  <si>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</si>
  <si>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</si>
  <si>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</si>
  <si>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</si>
  <si>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</si>
  <si>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</si>
  <si>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</si>
  <si>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</si>
  <si>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</si>
  <si>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</si>
  <si>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</si>
  <si>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</si>
  <si>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</si>
  <si>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</si>
  <si>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</si>
  <si>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</si>
  <si>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</si>
  <si>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</si>
  <si>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</si>
  <si>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</si>
  <si>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</si>
  <si>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</si>
  <si>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</si>
  <si>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</si>
  <si>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</si>
  <si>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</si>
  <si>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</si>
  <si>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</si>
  <si>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</si>
  <si>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</si>
  <si>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</si>
  <si>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</si>
  <si>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</si>
  <si>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</si>
  <si>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</si>
  <si>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</si>
  <si>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</si>
  <si>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</si>
  <si>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</si>
  <si>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</si>
  <si>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</si>
  <si>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</si>
  <si>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</si>
  <si>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</si>
  <si>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</si>
  <si>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</si>
  <si>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</si>
  <si>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</si>
  <si>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</si>
  <si>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</si>
  <si>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</si>
  <si>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</si>
  <si>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</si>
  <si>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</si>
  <si>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</si>
  <si>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</si>
  <si>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</si>
  <si>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</si>
  <si>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</si>
  <si>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</si>
  <si>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</si>
  <si>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</si>
  <si>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</si>
  <si>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</si>
  <si>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</si>
  <si>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</si>
  <si>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</si>
  <si>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</si>
  <si>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</si>
  <si>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</si>
  <si>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</si>
  <si>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</si>
  <si>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</si>
  <si>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</si>
  <si>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</si>
  <si>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</si>
  <si>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</si>
  <si>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</si>
  <si>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</si>
  <si>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</si>
  <si>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</si>
  <si>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</si>
  <si>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</si>
  <si>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</si>
  <si>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</si>
  <si>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</si>
  <si>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</si>
  <si>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</si>
  <si>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</si>
  <si>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</si>
  <si>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</si>
  <si>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</si>
  <si>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</si>
  <si>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</si>
  <si>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</si>
  <si>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</si>
  <si>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</si>
  <si>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</si>
  <si>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</si>
  <si>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</si>
  <si>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</si>
  <si>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</si>
  <si>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</si>
  <si>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</si>
  <si>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</si>
  <si>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</si>
  <si>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</si>
  <si>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</si>
  <si>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</si>
  <si>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</si>
  <si>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</si>
  <si>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</si>
  <si>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</si>
  <si>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</si>
  <si>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</si>
  <si>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</si>
  <si>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</si>
  <si>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</si>
  <si>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</si>
  <si>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</si>
  <si>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</si>
  <si>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</si>
  <si>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</si>
  <si>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</si>
  <si>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</si>
  <si>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</si>
  <si>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</si>
  <si>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</si>
  <si>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</si>
  <si>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</si>
  <si>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</si>
  <si>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</si>
  <si>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</si>
  <si>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</si>
  <si>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</si>
  <si>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</si>
  <si>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</si>
  <si>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</si>
  <si>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</si>
  <si>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</si>
  <si>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</si>
  <si>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</si>
  <si>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</si>
  <si>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</si>
  <si>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</si>
  <si>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</si>
  <si>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</si>
  <si>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</si>
  <si>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</si>
  <si>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</si>
  <si>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</si>
  <si>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</si>
  <si>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</si>
  <si>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</si>
  <si>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</si>
  <si>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</si>
  <si>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</si>
  <si>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</si>
  <si>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</si>
  <si>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</si>
  <si>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</si>
  <si>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</si>
  <si>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</si>
  <si>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</si>
  <si>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</si>
  <si>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</si>
  <si>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</si>
  <si>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</si>
  <si>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</si>
  <si>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</si>
  <si>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</si>
  <si>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</si>
  <si>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</si>
  <si>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</si>
  <si>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</si>
  <si>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</si>
  <si>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</si>
  <si>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</si>
  <si>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</si>
  <si>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</si>
  <si>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</si>
  <si>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</si>
  <si>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</si>
  <si>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</si>
  <si>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</si>
  <si>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</si>
  <si>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</si>
  <si>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</si>
  <si>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</si>
  <si>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>Волков М.С.</t>
  </si>
  <si>
    <t>29;42</t>
  </si>
  <si>
    <t>кальциноз, стеноз средней трети 30%.</t>
  </si>
  <si>
    <t>кальциноз, стенозы проксимального среднего сегментов 50-60%, стеноз проксимальной трети ЗМЖВ 70%  D=2,0мм,  Антеградный кровоток TIMI 3</t>
  </si>
  <si>
    <r>
      <t xml:space="preserve">Коллатеральный кровоток: </t>
    </r>
    <r>
      <rPr>
        <sz val="10"/>
        <color theme="1"/>
        <rFont val="Calibri"/>
        <family val="2"/>
        <charset val="204"/>
        <scheme val="minor"/>
      </rPr>
      <t>развитые</t>
    </r>
    <r>
      <rPr>
        <u/>
        <sz val="10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межсистемные коллатерали из дистального сегмента ПКА в дистальный сегмент ПМЖА, ретроградно ПМЖА заполняется до среднего сегмента.</t>
    </r>
  </si>
  <si>
    <t>250 ml</t>
  </si>
  <si>
    <r>
      <t>Устье ПКА катетеризировано проводниковым катетером Launcher JR 3,5 6Fr, заменен на Launcher JL 3,5 6Fr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Коронарные проводники Fielder заведены в дистальный сегмент ОА и ПКА. Предприняты многократные попытки заведения стента DES Resolute Integtity 2.5-22 мм в зону значимого стеноза, с поддержкой БК колибри 2.0-15. Безуспешно. Стент не имплантирован. С учетом тяжести поражения коронарного русла с высокой вероятностью осложнений при позиционировании стента принято решение  о завершении процедуры, с учетом стабильной гемодинамики, отсутсвия болевого синдрома на момент ЧКВ. На контрольных съёмках  антеградный кровоток сохранен, диссекции и признаков тромбирования не определяется. Ангиографическая картина без отрицательной динамики. Пациент транспортируется  в ПРИТ для дальнейшего наблюдения и лечения.</t>
    </r>
  </si>
  <si>
    <t>футлярный кальциноз на всем протяжении, диффузное поражение на всем протяжении, стеноз проксимального и среднего сегментов 90%,  стенозы проксимальной и средней трети ДВ 90%, на границе среднего и дистального сегмента хроническая окклюзия. Антеградный кровоток TIMI 0</t>
  </si>
  <si>
    <t xml:space="preserve">аномальное отхождения от правого синуса, стеноз проксимального сегмента 90%, стеноз дистального сегмента 90%, Антеградный кровоток TIMI III </t>
  </si>
  <si>
    <t>Совместно с д/кардиологом: с учетом клинических данных, ЭКГ и КАГ рекомендована ЧТКА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</si>
</sst>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haroni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  <xf numFmtId="0" fontId="69" fillId="0" borderId="0" xfId="0" applyFont="1" applyAlignment="1" applyProtection="1">
      <alignment horizontal="justify" vertical="top" wrapText="1"/>
      <protection locked="0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106678</xdr:colOff>
      <xdr:row>40</xdr:row>
      <xdr:rowOff>28575</xdr:rowOff>
    </xdr:from>
    <xdr:to>
      <xdr:col>1</xdr:col>
      <xdr:colOff>916305</xdr:colOff>
      <xdr:row>49</xdr:row>
      <xdr:rowOff>12622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78" y="7734300"/>
          <a:ext cx="2066927" cy="161282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66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0" t="s">
        <v>213</v>
      </c>
      <c r="B6" s="211"/>
      <c r="C6" s="211"/>
      <c r="D6" s="211"/>
      <c r="E6" s="211"/>
      <c r="F6" s="211"/>
      <c r="G6" s="211"/>
      <c r="H6" s="212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45139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0.88888888888888884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0.89583333333333337</v>
      </c>
      <c r="C10" s="55"/>
      <c r="D10" s="96" t="s">
        <v>173</v>
      </c>
      <c r="E10" s="94"/>
      <c r="F10" s="94"/>
      <c r="G10" s="24" t="s">
        <v>164</v>
      </c>
      <c r="H10" s="26"/>
    </row>
    <row r="11" spans="1:8" ht="18" thickTop="1" thickBot="1" x14ac:dyDescent="0.3">
      <c r="A11" s="89" t="s">
        <v>192</v>
      </c>
      <c r="B11" s="90" t="s">
        <v>517</v>
      </c>
      <c r="C11" s="8"/>
      <c r="D11" s="96" t="s">
        <v>170</v>
      </c>
      <c r="E11" s="94"/>
      <c r="F11" s="94"/>
      <c r="G11" s="24" t="s">
        <v>254</v>
      </c>
      <c r="H11" s="26"/>
    </row>
    <row r="12" spans="1:8" ht="16.5" thickTop="1" x14ac:dyDescent="0.25">
      <c r="A12" s="81" t="s">
        <v>8</v>
      </c>
      <c r="B12" s="82">
        <v>12337</v>
      </c>
      <c r="C12" s="12"/>
      <c r="D12" s="96" t="s">
        <v>303</v>
      </c>
      <c r="E12" s="94"/>
      <c r="F12" s="94"/>
      <c r="G12" s="24" t="s">
        <v>511</v>
      </c>
      <c r="H12" s="26"/>
    </row>
    <row r="13" spans="1:8" ht="15.75" x14ac:dyDescent="0.25">
      <c r="A13" s="15" t="s">
        <v>10</v>
      </c>
      <c r="B13" s="30">
        <f>DATEDIF(B12,B8,"y")</f>
        <v>89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20734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518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408</v>
      </c>
      <c r="H16" s="168">
        <v>5600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10.64</v>
      </c>
    </row>
    <row r="18" spans="1:8" ht="14.45" customHeight="1" x14ac:dyDescent="0.25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514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3" t="s">
        <v>519</v>
      </c>
      <c r="C20" s="214"/>
      <c r="D20" s="214"/>
      <c r="E20" s="214"/>
      <c r="F20" s="214"/>
      <c r="G20" s="214"/>
      <c r="H20" s="215"/>
    </row>
    <row r="21" spans="1:8" x14ac:dyDescent="0.25">
      <c r="A21" s="58"/>
      <c r="B21" s="216"/>
      <c r="C21" s="216"/>
      <c r="D21" s="216"/>
      <c r="E21" s="216"/>
      <c r="F21" s="216"/>
      <c r="G21" s="216"/>
      <c r="H21" s="217"/>
    </row>
    <row r="22" spans="1:8" ht="15.6" customHeight="1" x14ac:dyDescent="0.25">
      <c r="A22" s="59" t="s">
        <v>271</v>
      </c>
      <c r="B22" s="218" t="s">
        <v>524</v>
      </c>
      <c r="C22" s="218"/>
      <c r="D22" s="218"/>
      <c r="E22" s="218"/>
      <c r="F22" s="218"/>
      <c r="G22" s="218"/>
      <c r="H22" s="219"/>
    </row>
    <row r="23" spans="1:8" ht="14.45" customHeight="1" x14ac:dyDescent="0.25">
      <c r="A23" s="38"/>
      <c r="B23" s="220"/>
      <c r="C23" s="220"/>
      <c r="D23" s="220"/>
      <c r="E23" s="220"/>
      <c r="F23" s="220"/>
      <c r="G23" s="220"/>
      <c r="H23" s="221"/>
    </row>
    <row r="24" spans="1:8" ht="14.45" customHeight="1" x14ac:dyDescent="0.25">
      <c r="A24" s="60"/>
      <c r="B24" s="220"/>
      <c r="C24" s="220"/>
      <c r="D24" s="220"/>
      <c r="E24" s="220"/>
      <c r="F24" s="220"/>
      <c r="G24" s="220"/>
      <c r="H24" s="221"/>
    </row>
    <row r="25" spans="1:8" ht="14.45" customHeight="1" x14ac:dyDescent="0.25">
      <c r="A25" s="38"/>
      <c r="B25" s="220"/>
      <c r="C25" s="220"/>
      <c r="D25" s="220"/>
      <c r="E25" s="220"/>
      <c r="F25" s="220"/>
      <c r="G25" s="220"/>
      <c r="H25" s="221"/>
    </row>
    <row r="26" spans="1:8" ht="14.45" customHeight="1" x14ac:dyDescent="0.25">
      <c r="A26" s="40"/>
      <c r="B26" s="222"/>
      <c r="C26" s="222"/>
      <c r="D26" s="222"/>
      <c r="E26" s="222"/>
      <c r="F26" s="222"/>
      <c r="G26" s="222"/>
      <c r="H26" s="223"/>
    </row>
    <row r="27" spans="1:8" ht="14.45" customHeight="1" x14ac:dyDescent="0.25">
      <c r="A27" s="59" t="s">
        <v>272</v>
      </c>
      <c r="B27" s="218" t="s">
        <v>525</v>
      </c>
      <c r="C27" s="218"/>
      <c r="D27" s="218"/>
      <c r="E27" s="218"/>
      <c r="F27" s="218"/>
      <c r="G27" s="218"/>
      <c r="H27" s="219"/>
    </row>
    <row r="28" spans="1:8" ht="15.6" customHeight="1" x14ac:dyDescent="0.25">
      <c r="A28" s="38"/>
      <c r="B28" s="220"/>
      <c r="C28" s="220"/>
      <c r="D28" s="220"/>
      <c r="E28" s="220"/>
      <c r="F28" s="220"/>
      <c r="G28" s="220"/>
      <c r="H28" s="221"/>
    </row>
    <row r="29" spans="1:8" ht="14.45" customHeight="1" x14ac:dyDescent="0.25">
      <c r="A29" s="38"/>
      <c r="B29" s="220"/>
      <c r="C29" s="220"/>
      <c r="D29" s="220"/>
      <c r="E29" s="220"/>
      <c r="F29" s="220"/>
      <c r="G29" s="220"/>
      <c r="H29" s="221"/>
    </row>
    <row r="30" spans="1:8" ht="14.45" customHeight="1" x14ac:dyDescent="0.25">
      <c r="A30" s="32"/>
      <c r="B30" s="220"/>
      <c r="C30" s="220"/>
      <c r="D30" s="220"/>
      <c r="E30" s="220"/>
      <c r="F30" s="220"/>
      <c r="G30" s="220"/>
      <c r="H30" s="221"/>
    </row>
    <row r="31" spans="1:8" ht="14.45" customHeight="1" x14ac:dyDescent="0.25">
      <c r="A31" s="33"/>
      <c r="B31" s="222"/>
      <c r="C31" s="222"/>
      <c r="D31" s="222"/>
      <c r="E31" s="222"/>
      <c r="F31" s="222"/>
      <c r="G31" s="222"/>
      <c r="H31" s="223"/>
    </row>
    <row r="32" spans="1:8" ht="14.45" customHeight="1" x14ac:dyDescent="0.25">
      <c r="A32" s="59" t="s">
        <v>273</v>
      </c>
      <c r="B32" s="218" t="s">
        <v>520</v>
      </c>
      <c r="C32" s="218"/>
      <c r="D32" s="218"/>
      <c r="E32" s="218"/>
      <c r="F32" s="218"/>
      <c r="G32" s="218"/>
      <c r="H32" s="219"/>
    </row>
    <row r="33" spans="1:8" ht="14.45" customHeight="1" x14ac:dyDescent="0.25">
      <c r="A33" s="38"/>
      <c r="B33" s="220"/>
      <c r="C33" s="220"/>
      <c r="D33" s="220"/>
      <c r="E33" s="220"/>
      <c r="F33" s="220"/>
      <c r="G33" s="220"/>
      <c r="H33" s="221"/>
    </row>
    <row r="34" spans="1:8" ht="15.6" customHeight="1" x14ac:dyDescent="0.25">
      <c r="A34" s="38"/>
      <c r="B34" s="220"/>
      <c r="C34" s="220"/>
      <c r="D34" s="220"/>
      <c r="E34" s="220"/>
      <c r="F34" s="220"/>
      <c r="G34" s="220"/>
      <c r="H34" s="221"/>
    </row>
    <row r="35" spans="1:8" ht="14.45" customHeight="1" x14ac:dyDescent="0.25">
      <c r="A35" s="38"/>
      <c r="B35" s="220"/>
      <c r="C35" s="220"/>
      <c r="D35" s="220"/>
      <c r="E35" s="220"/>
      <c r="F35" s="220"/>
      <c r="G35" s="220"/>
      <c r="H35" s="221"/>
    </row>
    <row r="36" spans="1:8" ht="15.6" customHeight="1" x14ac:dyDescent="0.25">
      <c r="A36" s="38"/>
      <c r="B36" s="220"/>
      <c r="C36" s="220"/>
      <c r="D36" s="220"/>
      <c r="E36" s="220"/>
      <c r="F36" s="220"/>
      <c r="G36" s="220"/>
      <c r="H36" s="221"/>
    </row>
    <row r="37" spans="1:8" ht="14.45" customHeight="1" x14ac:dyDescent="0.25">
      <c r="A37" s="38"/>
      <c r="D37" s="206" t="str">
        <f>IF($A$6=Вмешательства!$D$3,Вмешательства!$F$18,"")</f>
        <v/>
      </c>
      <c r="E37" s="206"/>
      <c r="F37" s="120"/>
      <c r="G37" s="120"/>
      <c r="H37" s="124"/>
    </row>
    <row r="38" spans="1:8" ht="14.45" customHeight="1" x14ac:dyDescent="0.25">
      <c r="A38" s="38"/>
      <c r="C38" s="125"/>
      <c r="D38" s="207" t="s">
        <v>521</v>
      </c>
      <c r="E38" s="208"/>
      <c r="F38" s="208"/>
      <c r="G38" s="208"/>
      <c r="H38" s="209"/>
    </row>
    <row r="39" spans="1:8" ht="14.45" customHeight="1" x14ac:dyDescent="0.25">
      <c r="A39" s="35"/>
      <c r="B39" s="120"/>
      <c r="C39" s="125"/>
      <c r="D39" s="208"/>
      <c r="E39" s="208"/>
      <c r="F39" s="208"/>
      <c r="G39" s="208"/>
      <c r="H39" s="209"/>
    </row>
    <row r="40" spans="1:8" ht="14.45" customHeight="1" x14ac:dyDescent="0.25">
      <c r="A40" s="35"/>
      <c r="B40" s="120"/>
      <c r="C40" s="125"/>
      <c r="D40" s="208"/>
      <c r="E40" s="208"/>
      <c r="F40" s="208"/>
      <c r="G40" s="208"/>
      <c r="H40" s="209"/>
    </row>
    <row r="41" spans="1:8" ht="14.45" customHeight="1" x14ac:dyDescent="0.25">
      <c r="A41" s="35"/>
      <c r="B41" s="120"/>
      <c r="C41" s="125"/>
      <c r="D41" s="208"/>
      <c r="E41" s="208"/>
      <c r="F41" s="208"/>
      <c r="G41" s="208"/>
      <c r="H41" s="209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45" t="s">
        <v>526</v>
      </c>
      <c r="E43" s="204"/>
      <c r="F43" s="204"/>
      <c r="G43" s="204"/>
      <c r="H43" s="205"/>
    </row>
    <row r="44" spans="1:8" ht="14.45" customHeight="1" x14ac:dyDescent="0.25">
      <c r="A44" s="35"/>
      <c r="B44" s="120"/>
      <c r="C44" s="127"/>
      <c r="D44" s="204"/>
      <c r="E44" s="204"/>
      <c r="F44" s="204"/>
      <c r="G44" s="204"/>
      <c r="H44" s="205"/>
    </row>
    <row r="45" spans="1:8" ht="14.45" customHeight="1" x14ac:dyDescent="0.25">
      <c r="A45" s="35"/>
      <c r="B45" s="120"/>
      <c r="C45" s="127"/>
      <c r="D45" s="204"/>
      <c r="E45" s="204"/>
      <c r="F45" s="204"/>
      <c r="G45" s="204"/>
      <c r="H45" s="205"/>
    </row>
    <row r="46" spans="1:8" x14ac:dyDescent="0.25">
      <c r="A46" s="35"/>
      <c r="B46" s="120"/>
      <c r="C46" s="127"/>
      <c r="D46" s="204"/>
      <c r="E46" s="204"/>
      <c r="F46" s="204"/>
      <c r="G46" s="204"/>
      <c r="H46" s="205"/>
    </row>
    <row r="47" spans="1:8" x14ac:dyDescent="0.25">
      <c r="A47" s="38"/>
      <c r="C47" s="127"/>
      <c r="D47" s="204"/>
      <c r="E47" s="204"/>
      <c r="F47" s="204"/>
      <c r="G47" s="204"/>
      <c r="H47" s="205"/>
    </row>
    <row r="48" spans="1:8" x14ac:dyDescent="0.25">
      <c r="A48" s="38"/>
      <c r="C48" s="127"/>
      <c r="D48" s="204"/>
      <c r="E48" s="204"/>
      <c r="F48" s="204"/>
      <c r="G48" s="204"/>
      <c r="H48" s="205"/>
    </row>
    <row r="49" spans="1:13" x14ac:dyDescent="0.25">
      <c r="A49" s="40"/>
      <c r="B49" s="31"/>
      <c r="C49" s="128"/>
      <c r="D49" s="204"/>
      <c r="E49" s="204"/>
      <c r="F49" s="204"/>
      <c r="G49" s="204"/>
      <c r="H49" s="205"/>
    </row>
    <row r="50" spans="1:13" x14ac:dyDescent="0.25">
      <c r="A50" s="38"/>
      <c r="D50" s="204"/>
      <c r="E50" s="204"/>
      <c r="F50" s="204"/>
      <c r="G50" s="204"/>
      <c r="H50" s="205"/>
      <c r="M50" t="s">
        <v>211</v>
      </c>
    </row>
    <row r="51" spans="1:13" x14ac:dyDescent="0.25">
      <c r="A51" s="62" t="s">
        <v>199</v>
      </c>
      <c r="B51" s="63" t="s">
        <v>391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513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22" zoomScaleNormal="100" zoomScaleSheetLayoutView="100" zoomScalePageLayoutView="90" workbookViewId="0">
      <selection activeCell="B50" sqref="B50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4" t="s">
        <v>247</v>
      </c>
      <c r="B6" s="235"/>
      <c r="C6" s="235"/>
      <c r="D6" s="235"/>
      <c r="E6" s="235"/>
      <c r="F6" s="235"/>
      <c r="G6" s="235"/>
      <c r="H6" s="236"/>
    </row>
    <row r="7" spans="1:8" ht="21.6" customHeight="1" x14ac:dyDescent="0.25">
      <c r="A7" s="234"/>
      <c r="B7" s="235"/>
      <c r="C7" s="235"/>
      <c r="D7" s="235"/>
      <c r="E7" s="235"/>
      <c r="F7" s="235"/>
      <c r="G7" s="235"/>
      <c r="H7" s="236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A16.12.028.017</v>
      </c>
      <c r="C8" s="233" t="s">
        <v>216</v>
      </c>
      <c r="D8" s="233"/>
      <c r="E8" s="233"/>
      <c r="F8" s="194"/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3"/>
      <c r="D9" s="233"/>
      <c r="E9" s="233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93"/>
      <c r="C10" s="237"/>
      <c r="D10" s="237"/>
      <c r="E10" s="237"/>
      <c r="F10" s="198"/>
      <c r="G10" s="119"/>
      <c r="H10" s="39"/>
    </row>
    <row r="11" spans="1:8" x14ac:dyDescent="0.25">
      <c r="A11" s="196"/>
      <c r="B11" s="201"/>
      <c r="C11" s="197">
        <f>SUM(F8:F10)</f>
        <v>0</v>
      </c>
      <c r="H11" s="39"/>
    </row>
    <row r="12" spans="1:8" ht="18.75" x14ac:dyDescent="0.25">
      <c r="A12" s="75" t="s">
        <v>191</v>
      </c>
      <c r="B12" s="20">
        <f>КАГ!B8</f>
        <v>45139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0.89583333333333337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0.94444444444444453</v>
      </c>
      <c r="C14" s="12"/>
      <c r="D14" s="96" t="s">
        <v>173</v>
      </c>
      <c r="E14" s="94"/>
      <c r="F14" s="94"/>
      <c r="G14" s="80" t="str">
        <f>КАГ!G10</f>
        <v>Севринова О.В.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4.861111111111116E-2</v>
      </c>
      <c r="D15" s="96" t="s">
        <v>170</v>
      </c>
      <c r="E15" s="94"/>
      <c r="F15" s="94"/>
      <c r="G15" s="80" t="str">
        <f>КАГ!G11</f>
        <v>Молотков А.В.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Волков М.С.</v>
      </c>
      <c r="D16" s="96" t="s">
        <v>303</v>
      </c>
      <c r="E16" s="94"/>
      <c r="F16" s="94"/>
      <c r="G16" s="80" t="str">
        <f>КАГ!G12</f>
        <v>Прудникова Ю.А.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12337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89</v>
      </c>
      <c r="H18" s="39"/>
    </row>
    <row r="19" spans="1:8" ht="14.45" customHeight="1" x14ac:dyDescent="0.25">
      <c r="A19" s="15" t="s">
        <v>12</v>
      </c>
      <c r="B19" s="68">
        <f>КАГ!B14</f>
        <v>20734</v>
      </c>
      <c r="C19" s="69"/>
      <c r="D19" s="69"/>
      <c r="E19" s="69"/>
      <c r="F19" s="69"/>
      <c r="G19" s="169" t="s">
        <v>404</v>
      </c>
      <c r="H19" s="184" t="str">
        <f>КАГ!H15</f>
        <v>29;42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5600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10.64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1" t="s">
        <v>523</v>
      </c>
      <c r="B25" s="242"/>
      <c r="C25" s="242"/>
      <c r="D25" s="242"/>
      <c r="E25" s="242"/>
      <c r="F25" s="242"/>
      <c r="G25" s="242"/>
      <c r="H25" s="243"/>
    </row>
    <row r="26" spans="1:8" ht="14.45" customHeight="1" x14ac:dyDescent="0.25">
      <c r="A26" s="244"/>
      <c r="B26" s="242"/>
      <c r="C26" s="242"/>
      <c r="D26" s="242"/>
      <c r="E26" s="242"/>
      <c r="F26" s="242"/>
      <c r="G26" s="242"/>
      <c r="H26" s="243"/>
    </row>
    <row r="27" spans="1:8" ht="14.45" customHeight="1" x14ac:dyDescent="0.25">
      <c r="A27" s="244"/>
      <c r="B27" s="242"/>
      <c r="C27" s="242"/>
      <c r="D27" s="242"/>
      <c r="E27" s="242"/>
      <c r="F27" s="242"/>
      <c r="G27" s="242"/>
      <c r="H27" s="243"/>
    </row>
    <row r="28" spans="1:8" ht="14.45" customHeight="1" x14ac:dyDescent="0.25">
      <c r="A28" s="244"/>
      <c r="B28" s="242"/>
      <c r="C28" s="242"/>
      <c r="D28" s="242"/>
      <c r="E28" s="242"/>
      <c r="F28" s="242"/>
      <c r="G28" s="242"/>
      <c r="H28" s="243"/>
    </row>
    <row r="29" spans="1:8" ht="14.45" customHeight="1" x14ac:dyDescent="0.25">
      <c r="A29" s="244"/>
      <c r="B29" s="242"/>
      <c r="C29" s="242"/>
      <c r="D29" s="242"/>
      <c r="E29" s="242"/>
      <c r="F29" s="242"/>
      <c r="G29" s="242"/>
      <c r="H29" s="243"/>
    </row>
    <row r="30" spans="1:8" ht="14.45" customHeight="1" x14ac:dyDescent="0.25">
      <c r="A30" s="244"/>
      <c r="B30" s="242"/>
      <c r="C30" s="242"/>
      <c r="D30" s="242"/>
      <c r="E30" s="242"/>
      <c r="F30" s="242"/>
      <c r="G30" s="242"/>
      <c r="H30" s="243"/>
    </row>
    <row r="31" spans="1:8" ht="14.45" customHeight="1" x14ac:dyDescent="0.25">
      <c r="A31" s="244"/>
      <c r="B31" s="242"/>
      <c r="C31" s="242"/>
      <c r="D31" s="242"/>
      <c r="E31" s="242"/>
      <c r="F31" s="242"/>
      <c r="G31" s="242"/>
      <c r="H31" s="243"/>
    </row>
    <row r="32" spans="1:8" ht="14.45" customHeight="1" x14ac:dyDescent="0.25">
      <c r="A32" s="244"/>
      <c r="B32" s="242"/>
      <c r="C32" s="242"/>
      <c r="D32" s="242"/>
      <c r="E32" s="242"/>
      <c r="F32" s="242"/>
      <c r="G32" s="242"/>
      <c r="H32" s="243"/>
    </row>
    <row r="33" spans="1:12" ht="14.45" customHeight="1" x14ac:dyDescent="0.25">
      <c r="A33" s="244"/>
      <c r="B33" s="242"/>
      <c r="C33" s="242"/>
      <c r="D33" s="242"/>
      <c r="E33" s="242"/>
      <c r="F33" s="242"/>
      <c r="G33" s="242"/>
      <c r="H33" s="243"/>
    </row>
    <row r="34" spans="1:12" ht="14.45" customHeight="1" x14ac:dyDescent="0.25">
      <c r="A34" s="244"/>
      <c r="B34" s="242"/>
      <c r="C34" s="242"/>
      <c r="D34" s="242"/>
      <c r="E34" s="242"/>
      <c r="F34" s="242"/>
      <c r="G34" s="242"/>
      <c r="H34" s="243"/>
    </row>
    <row r="35" spans="1:12" ht="14.45" customHeight="1" x14ac:dyDescent="0.25">
      <c r="A35" s="244"/>
      <c r="B35" s="242"/>
      <c r="C35" s="242"/>
      <c r="D35" s="242"/>
      <c r="E35" s="242"/>
      <c r="F35" s="242"/>
      <c r="G35" s="242"/>
      <c r="H35" s="243"/>
    </row>
    <row r="36" spans="1:12" ht="14.45" customHeight="1" x14ac:dyDescent="0.25">
      <c r="A36" s="244"/>
      <c r="B36" s="242"/>
      <c r="C36" s="242"/>
      <c r="D36" s="242"/>
      <c r="E36" s="242"/>
      <c r="F36" s="242"/>
      <c r="G36" s="242"/>
      <c r="H36" s="243"/>
    </row>
    <row r="37" spans="1:12" ht="14.45" customHeight="1" x14ac:dyDescent="0.25">
      <c r="A37" s="244"/>
      <c r="B37" s="242"/>
      <c r="C37" s="242"/>
      <c r="D37" s="242"/>
      <c r="E37" s="242"/>
      <c r="F37" s="242"/>
      <c r="G37" s="242"/>
      <c r="H37" s="243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-----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8" t="s">
        <v>405</v>
      </c>
      <c r="E40" s="239"/>
      <c r="F40" s="239"/>
      <c r="G40" s="239"/>
      <c r="H40" s="240"/>
    </row>
    <row r="41" spans="1:12" ht="14.45" customHeight="1" x14ac:dyDescent="0.25">
      <c r="A41" s="32"/>
      <c r="B41" s="28"/>
      <c r="C41" s="121"/>
      <c r="D41" s="239"/>
      <c r="E41" s="239"/>
      <c r="F41" s="239"/>
      <c r="G41" s="239"/>
      <c r="H41" s="240"/>
    </row>
    <row r="42" spans="1:12" ht="14.45" customHeight="1" x14ac:dyDescent="0.25">
      <c r="A42" s="32"/>
      <c r="B42" s="28"/>
      <c r="C42" s="121"/>
      <c r="D42" s="239"/>
      <c r="E42" s="239"/>
      <c r="F42" s="239"/>
      <c r="G42" s="239"/>
      <c r="H42" s="240"/>
    </row>
    <row r="43" spans="1:12" ht="14.45" customHeight="1" x14ac:dyDescent="0.25">
      <c r="A43" s="32"/>
      <c r="B43" s="28"/>
      <c r="C43" s="121"/>
      <c r="D43" s="239"/>
      <c r="E43" s="239"/>
      <c r="F43" s="239"/>
      <c r="G43" s="239"/>
      <c r="H43" s="240"/>
    </row>
    <row r="44" spans="1:12" ht="14.45" customHeight="1" x14ac:dyDescent="0.25">
      <c r="A44" s="32"/>
      <c r="B44" s="28"/>
      <c r="C44" s="121"/>
      <c r="D44" s="239"/>
      <c r="E44" s="239"/>
      <c r="F44" s="239"/>
      <c r="G44" s="239"/>
      <c r="H44" s="240"/>
      <c r="L44" s="164"/>
    </row>
    <row r="45" spans="1:12" ht="14.45" customHeight="1" x14ac:dyDescent="0.25">
      <c r="A45" s="32"/>
      <c r="B45" s="28"/>
      <c r="C45" s="121"/>
      <c r="D45" s="239"/>
      <c r="E45" s="239"/>
      <c r="F45" s="239"/>
      <c r="G45" s="239"/>
      <c r="H45" s="240"/>
    </row>
    <row r="46" spans="1:12" ht="14.45" customHeight="1" x14ac:dyDescent="0.25">
      <c r="A46" s="32"/>
      <c r="B46" s="28"/>
      <c r="C46" s="121"/>
      <c r="D46" s="239"/>
      <c r="E46" s="239"/>
      <c r="F46" s="239"/>
      <c r="G46" s="239"/>
      <c r="H46" s="240"/>
    </row>
    <row r="47" spans="1:12" ht="14.45" customHeight="1" x14ac:dyDescent="0.25">
      <c r="A47" s="38"/>
      <c r="C47" s="121"/>
      <c r="D47" s="239"/>
      <c r="E47" s="239"/>
      <c r="F47" s="239"/>
      <c r="G47" s="239"/>
      <c r="H47" s="240"/>
    </row>
    <row r="48" spans="1:12" ht="14.45" customHeight="1" x14ac:dyDescent="0.25">
      <c r="A48" s="38"/>
      <c r="C48" s="121"/>
      <c r="D48" s="239"/>
      <c r="E48" s="239"/>
      <c r="F48" s="239"/>
      <c r="G48" s="239"/>
      <c r="H48" s="240"/>
    </row>
    <row r="49" spans="1:8" ht="14.45" customHeight="1" x14ac:dyDescent="0.25">
      <c r="A49" s="38"/>
      <c r="C49" s="121"/>
      <c r="D49" s="239"/>
      <c r="E49" s="239"/>
      <c r="F49" s="239"/>
      <c r="G49" s="239"/>
      <c r="H49" s="240"/>
    </row>
    <row r="50" spans="1:8" x14ac:dyDescent="0.25">
      <c r="A50" s="62" t="s">
        <v>199</v>
      </c>
      <c r="B50" s="63" t="s">
        <v>522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4" t="s">
        <v>375</v>
      </c>
      <c r="B52" s="225"/>
      <c r="C52" s="225"/>
      <c r="D52" s="225"/>
      <c r="E52" s="225"/>
      <c r="F52" s="226"/>
      <c r="H52" s="39"/>
    </row>
    <row r="53" spans="1:8" ht="15" customHeight="1" x14ac:dyDescent="0.25">
      <c r="A53" s="227"/>
      <c r="B53" s="228"/>
      <c r="C53" s="228"/>
      <c r="D53" s="228"/>
      <c r="E53" s="228"/>
      <c r="F53" s="229"/>
      <c r="G53" s="74" t="str">
        <f>IF(ISBLANK(H13),"",H13)</f>
        <v/>
      </c>
      <c r="H53" s="64"/>
    </row>
    <row r="54" spans="1:8" x14ac:dyDescent="0.25">
      <c r="A54" s="230"/>
      <c r="B54" s="231"/>
      <c r="C54" s="231"/>
      <c r="D54" s="231"/>
      <c r="E54" s="231"/>
      <c r="F54" s="232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zoomScaleNormal="90" zoomScaleSheetLayoutView="100" zoomScalePageLayoutView="80" workbookViewId="0">
      <selection activeCell="B21" sqref="B21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45139</v>
      </c>
      <c r="C2" s="155" t="str">
        <f>IF(ЧКВ!A6=Вмешательства!D4,Вмешательства!F20,IF(ЧКВ!A6=Вмешательства!D36,Вмешательства!F20,Вмешательства!F22))</f>
        <v>ОМС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Волков М.С.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12337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A16.12.028.017</v>
      </c>
      <c r="B6" s="136" t="str">
        <f>ЧКВ!A6</f>
        <v>Попытка стентирования коронарных артерий</v>
      </c>
      <c r="C6" s="133" t="s">
        <v>10</v>
      </c>
      <c r="D6" s="104">
        <f>DATEDIF(D5,D10,"y")</f>
        <v>89</v>
      </c>
    </row>
    <row r="7" spans="1:4" x14ac:dyDescent="0.25">
      <c r="A7" s="38"/>
      <c r="C7" s="102" t="s">
        <v>12</v>
      </c>
      <c r="D7" s="104">
        <f>КАГ!$B$14</f>
        <v>20734</v>
      </c>
    </row>
    <row r="8" spans="1:4" x14ac:dyDescent="0.25">
      <c r="A8" s="199" t="str">
        <f>ЧКВ!$A$9</f>
        <v xml:space="preserve">Код модели:  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 xml:space="preserve">Код метода:  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45139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516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330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2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413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447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8" s="158" t="s">
        <v>328</v>
      </c>
      <c r="C18" s="137"/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howErrorMessage="1" sqref="B39 B35" xr:uid="{00000000-0002-0000-0200-000005000000}">
      <formula1>INDIRECT("Сотрудники[Должность: ФИО]")</formula1>
    </dataValidation>
    <dataValidation type="list" allowBlank="1" showInputMessage="1" sqref="B17" xr:uid="{00000000-0002-0000-0200-000006000000}">
      <formula1>ВЫП.Список_Расходка_5</formula1>
    </dataValidation>
    <dataValidation type="list" allowBlank="1" showInputMessage="1" sqref="B18" xr:uid="{00000000-0002-0000-0200-000007000000}">
      <formula1>ВЫП.Список_Расходка_6</formula1>
    </dataValidation>
    <dataValidation type="list" allowBlank="1" showInputMessage="1" sqref="B19" xr:uid="{00000000-0002-0000-0200-000008000000}">
      <formula1>ВЫП.Список_Расходка_7</formula1>
    </dataValidation>
    <dataValidation type="list" allowBlank="1" showInputMessage="1" sqref="B20" xr:uid="{00000000-0002-0000-0200-000009000000}">
      <formula1>ВЫП.Список_Расходка_8</formula1>
    </dataValidation>
    <dataValidation type="list" allowBlank="1" showInputMessage="1" sqref="B21" xr:uid="{00000000-0002-0000-0200-00000A000000}">
      <formula1>ВЫП.Список_Расходка_9</formula1>
    </dataValidation>
    <dataValidation type="list" allowBlank="1" showInputMessage="1" sqref="B22" xr:uid="{00000000-0002-0000-0200-00000B000000}">
      <formula1>ВЫП.Список_Расходка_10</formula1>
    </dataValidation>
    <dataValidation type="list" allowBlank="1" showInputMessage="1" sqref="B23" xr:uid="{00000000-0002-0000-0200-00000C000000}">
      <formula1>ВЫП.Список_Расходка_11</formula1>
    </dataValidation>
    <dataValidation type="list" allowBlank="1" showInputMessage="1" sqref="B24" xr:uid="{00000000-0002-0000-0200-00000D000000}">
      <formula1>ВЫП.Список_Расходка_12</formula1>
    </dataValidation>
    <dataValidation type="list" allowBlank="1" showInputMessage="1" sqref="B25" xr:uid="{00000000-0002-0000-0200-00000E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0F000000}">
      <formula1>Размеры_стентов_балонов</formula1>
    </dataValidation>
    <dataValidation type="list" allowBlank="1" showInputMessage="1" sqref="B16" xr:uid="{911EF318-FAC1-468D-9B2E-5BFF895B0773}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2" zoomScaleNormal="100" workbookViewId="0">
      <selection activeCell="Q37" sqref="Q37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6" t="str">
        <f>IFERROR(INDEX(Расходка[Наименование расходного материала],MATCH(Расходка[[#This Row],[№]],Поиск_расходки[Индекс6],0)),"")</f>
        <v>Launcher 6F JL 3.5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 x14ac:dyDescent="0.25">
      <c r="A19">
        <v>18</v>
      </c>
      <c r="B19" t="s">
        <v>306</v>
      </c>
      <c r="C19" t="s">
        <v>512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425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426</v>
      </c>
      <c r="AI20" t="s">
        <v>308</v>
      </c>
    </row>
    <row r="21" spans="1:35" x14ac:dyDescent="0.25">
      <c r="A21">
        <v>20</v>
      </c>
      <c r="B21" t="s">
        <v>306</v>
      </c>
      <c r="C21" s="1" t="s">
        <v>516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427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428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429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>Fielder</v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430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>Fielder XT-A</v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431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>Fielder XT-R</v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432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>Gaia Second</v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433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>Gaia Third</v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434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>Intuition</v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435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497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436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437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>Rinato</v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438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439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498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440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>Sion</v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413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>Sion Black</v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500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>Sion Blue</v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441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>Thunder</v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442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>Whisper MS</v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443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>Winn 200T</v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444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417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445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>BMS, Integtity</v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446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>DES, Calipso</v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447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>DES, NanoMed</v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448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1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449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450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>DES, Firehawk</v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451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452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453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454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455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456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457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458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1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459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460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461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422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>Launcher 6F JR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462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>Launcher 7F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463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>Launcher 7F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464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>Angio-Seal™ VIP</v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465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466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467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468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469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470</v>
      </c>
    </row>
    <row r="71" spans="1:33" x14ac:dyDescent="0.25">
      <c r="AF71" s="4" t="s">
        <v>6</v>
      </c>
      <c r="AG71" s="4" t="s">
        <v>425</v>
      </c>
    </row>
    <row r="72" spans="1:33" x14ac:dyDescent="0.25">
      <c r="AF72" s="4" t="s">
        <v>6</v>
      </c>
      <c r="AG72" s="4" t="s">
        <v>471</v>
      </c>
    </row>
    <row r="73" spans="1:33" x14ac:dyDescent="0.25">
      <c r="AF73" s="4" t="s">
        <v>6</v>
      </c>
      <c r="AG73" s="4" t="s">
        <v>426</v>
      </c>
    </row>
    <row r="74" spans="1:33" x14ac:dyDescent="0.25">
      <c r="AF74" s="4" t="s">
        <v>6</v>
      </c>
      <c r="AG74" s="4" t="s">
        <v>472</v>
      </c>
    </row>
    <row r="75" spans="1:33" x14ac:dyDescent="0.25">
      <c r="AF75" s="4" t="s">
        <v>6</v>
      </c>
      <c r="AG75" s="4" t="s">
        <v>473</v>
      </c>
    </row>
    <row r="76" spans="1:33" x14ac:dyDescent="0.25">
      <c r="AF76" s="4" t="s">
        <v>6</v>
      </c>
      <c r="AG76" s="4" t="s">
        <v>474</v>
      </c>
    </row>
    <row r="77" spans="1:33" x14ac:dyDescent="0.25">
      <c r="AF77" s="4" t="s">
        <v>6</v>
      </c>
      <c r="AG77" s="4" t="s">
        <v>475</v>
      </c>
    </row>
    <row r="78" spans="1:33" x14ac:dyDescent="0.25">
      <c r="AF78" s="4" t="s">
        <v>6</v>
      </c>
      <c r="AG78" s="4" t="s">
        <v>476</v>
      </c>
    </row>
    <row r="79" spans="1:33" x14ac:dyDescent="0.25">
      <c r="AF79" s="4" t="s">
        <v>6</v>
      </c>
      <c r="AG79" s="4" t="s">
        <v>477</v>
      </c>
    </row>
    <row r="80" spans="1:33" x14ac:dyDescent="0.25">
      <c r="AF80" s="4" t="s">
        <v>6</v>
      </c>
      <c r="AG80" s="4" t="s">
        <v>478</v>
      </c>
    </row>
    <row r="81" spans="32:33" x14ac:dyDescent="0.25">
      <c r="AF81" s="4" t="s">
        <v>6</v>
      </c>
      <c r="AG81" s="4" t="s">
        <v>479</v>
      </c>
    </row>
    <row r="82" spans="32:33" x14ac:dyDescent="0.25">
      <c r="AF82" s="4" t="s">
        <v>6</v>
      </c>
      <c r="AG82" s="4" t="s">
        <v>480</v>
      </c>
    </row>
    <row r="83" spans="32:33" x14ac:dyDescent="0.25">
      <c r="AF83" s="4" t="s">
        <v>6</v>
      </c>
      <c r="AG83" s="4" t="s">
        <v>481</v>
      </c>
    </row>
    <row r="84" spans="32:33" x14ac:dyDescent="0.25">
      <c r="AF84" s="4" t="s">
        <v>6</v>
      </c>
      <c r="AG84" s="4" t="s">
        <v>432</v>
      </c>
    </row>
    <row r="85" spans="32:33" x14ac:dyDescent="0.25">
      <c r="AF85" s="4" t="s">
        <v>6</v>
      </c>
      <c r="AG85" s="4" t="s">
        <v>433</v>
      </c>
    </row>
    <row r="86" spans="32:33" x14ac:dyDescent="0.25">
      <c r="AF86" s="4" t="s">
        <v>6</v>
      </c>
      <c r="AG86" s="4" t="s">
        <v>482</v>
      </c>
    </row>
    <row r="87" spans="32:33" x14ac:dyDescent="0.25">
      <c r="AF87" s="4" t="s">
        <v>6</v>
      </c>
      <c r="AG87" s="4" t="s">
        <v>483</v>
      </c>
    </row>
    <row r="88" spans="32:33" x14ac:dyDescent="0.25">
      <c r="AF88" s="4" t="s">
        <v>6</v>
      </c>
      <c r="AG88" s="4" t="s">
        <v>484</v>
      </c>
    </row>
    <row r="89" spans="32:33" x14ac:dyDescent="0.25">
      <c r="AF89" s="4" t="s">
        <v>6</v>
      </c>
      <c r="AG89" s="4" t="s">
        <v>485</v>
      </c>
    </row>
    <row r="90" spans="32:33" x14ac:dyDescent="0.25">
      <c r="AF90" s="4" t="s">
        <v>6</v>
      </c>
      <c r="AG90" s="4" t="s">
        <v>486</v>
      </c>
    </row>
    <row r="91" spans="32:33" x14ac:dyDescent="0.25">
      <c r="AF91" s="4" t="s">
        <v>6</v>
      </c>
      <c r="AG91" s="4" t="s">
        <v>487</v>
      </c>
    </row>
    <row r="92" spans="32:33" x14ac:dyDescent="0.25">
      <c r="AF92" s="4" t="s">
        <v>6</v>
      </c>
      <c r="AG92" s="4" t="s">
        <v>488</v>
      </c>
    </row>
    <row r="93" spans="32:33" x14ac:dyDescent="0.25">
      <c r="AF93" s="4" t="s">
        <v>6</v>
      </c>
      <c r="AG93" s="4" t="s">
        <v>489</v>
      </c>
    </row>
    <row r="94" spans="32:33" x14ac:dyDescent="0.25">
      <c r="AF94" s="4" t="s">
        <v>6</v>
      </c>
      <c r="AG94" s="4" t="s">
        <v>436</v>
      </c>
    </row>
    <row r="95" spans="32:33" x14ac:dyDescent="0.25">
      <c r="AF95" s="4" t="s">
        <v>6</v>
      </c>
      <c r="AG95" s="4" t="s">
        <v>437</v>
      </c>
    </row>
    <row r="96" spans="32:33" x14ac:dyDescent="0.25">
      <c r="AF96" s="4" t="s">
        <v>6</v>
      </c>
      <c r="AG96" s="4" t="s">
        <v>490</v>
      </c>
    </row>
    <row r="97" spans="32:33" x14ac:dyDescent="0.25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515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511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2023-08-01T19:52:04Z</cp:lastPrinted>
  <dcterms:created xsi:type="dcterms:W3CDTF">2015-06-05T18:19:34Z</dcterms:created>
  <dcterms:modified xsi:type="dcterms:W3CDTF">2023-08-01T19:56:48Z</dcterms:modified>
</cp:coreProperties>
</file>