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3CD4197C-4EC9-4BF7-9038-F0F7295249E2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M13" i="1"/>
  <c r="M14" i="1" s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8" i="1"/>
  <c r="AC56" i="1"/>
  <c r="F13" i="1"/>
  <c r="F14" i="1" s="1"/>
  <c r="F15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O56" i="1"/>
  <c r="O57" i="1" s="1"/>
  <c r="O58" i="1" s="1"/>
  <c r="AC5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R61" i="1" s="1"/>
  <c r="F18" i="1"/>
  <c r="F19" i="1" s="1"/>
  <c r="N18" i="1"/>
  <c r="J19" i="1"/>
  <c r="J20" i="1" s="1"/>
  <c r="J21" i="1" s="1"/>
  <c r="Q61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M21" i="1"/>
  <c r="N19" i="1"/>
  <c r="L18" i="1"/>
  <c r="G16" i="1"/>
  <c r="G17" i="1" s="1"/>
  <c r="F20" i="1" l="1"/>
  <c r="R65" i="1"/>
  <c r="R66" i="1"/>
  <c r="R63" i="1"/>
  <c r="R62" i="1"/>
  <c r="R57" i="1"/>
  <c r="R56" i="1"/>
  <c r="R64" i="1"/>
  <c r="R59" i="1"/>
  <c r="R58" i="1"/>
  <c r="R60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Q63" i="1" l="1"/>
  <c r="O61" i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Q64" i="1" l="1"/>
  <c r="O62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Q65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6" i="1" l="1"/>
  <c r="AD2" i="1"/>
  <c r="AD58" i="1"/>
  <c r="AD15" i="1"/>
  <c r="AD6" i="1"/>
  <c r="AD62" i="1"/>
  <c r="AD60" i="1"/>
  <c r="AD7" i="1"/>
  <c r="AD21" i="1"/>
  <c r="AD64" i="1"/>
  <c r="AD63" i="1"/>
  <c r="AD18" i="1"/>
  <c r="AD56" i="1"/>
  <c r="AD13" i="1"/>
  <c r="AD57" i="1"/>
  <c r="AD61" i="1"/>
  <c r="AD5" i="1"/>
  <c r="AD59" i="1"/>
  <c r="AD19" i="1"/>
  <c r="AD65" i="1"/>
  <c r="AD25" i="1"/>
  <c r="O64" i="1"/>
  <c r="AD26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C26" i="1"/>
  <c r="F26" i="1"/>
  <c r="F27" i="1" s="1"/>
  <c r="N26" i="1"/>
  <c r="AB2" i="1"/>
  <c r="AB4" i="1"/>
  <c r="O65" i="1" l="1"/>
  <c r="AB64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6" i="1" l="1"/>
  <c r="AB56" i="1"/>
  <c r="AB62" i="1"/>
  <c r="AB60" i="1"/>
  <c r="AB26" i="1"/>
  <c r="AB6" i="1"/>
  <c r="AB15" i="1"/>
  <c r="AB21" i="1"/>
  <c r="AB59" i="1"/>
  <c r="AB61" i="1"/>
  <c r="AB65" i="1"/>
  <c r="AB58" i="1"/>
  <c r="AB5" i="1"/>
  <c r="AB7" i="1"/>
  <c r="AB13" i="1"/>
  <c r="AB18" i="1"/>
  <c r="AB19" i="1"/>
  <c r="AB63" i="1"/>
  <c r="AB57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I54" i="1"/>
  <c r="I55" i="1" s="1"/>
  <c r="I56" i="1" s="1"/>
  <c r="I57" i="1" s="1"/>
  <c r="I58" i="1" s="1"/>
  <c r="I59" i="1" s="1"/>
  <c r="I60" i="1" s="1"/>
  <c r="I61" i="1" s="1"/>
  <c r="I62" i="1" s="1"/>
  <c r="U44" i="1"/>
  <c r="U39" i="1"/>
  <c r="F51" i="1"/>
  <c r="G47" i="1"/>
  <c r="K47" i="1"/>
  <c r="L35" i="1"/>
  <c r="M34" i="1"/>
  <c r="AB31" i="1"/>
  <c r="N32" i="1"/>
  <c r="N33" i="1" s="1"/>
  <c r="AC31" i="1"/>
  <c r="AB29" i="1"/>
  <c r="AC29" i="1"/>
  <c r="U41" i="1" l="1"/>
  <c r="U47" i="1"/>
  <c r="U56" i="1"/>
  <c r="U46" i="1"/>
  <c r="U53" i="1"/>
  <c r="U49" i="1"/>
  <c r="U42" i="1"/>
  <c r="U62" i="1"/>
  <c r="U61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52" i="1" s="1"/>
  <c r="S65" i="1"/>
  <c r="S48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3" i="1"/>
  <c r="S49" i="1"/>
  <c r="S53" i="1"/>
  <c r="S60" i="1"/>
  <c r="S56" i="1"/>
  <c r="S39" i="1"/>
  <c r="S50" i="1"/>
  <c r="S64" i="1"/>
  <c r="S51" i="1"/>
  <c r="S66" i="1"/>
  <c r="S58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M51" i="1"/>
  <c r="M52" i="1" s="1"/>
  <c r="M53" i="1" s="1"/>
  <c r="L50" i="1"/>
  <c r="G63" i="1" l="1"/>
  <c r="T2" i="1" s="1"/>
  <c r="M54" i="1"/>
  <c r="M55" i="1" s="1"/>
  <c r="L51" i="1"/>
  <c r="L52" i="1" s="1"/>
  <c r="L53" i="1" s="1"/>
  <c r="G64" i="1" l="1"/>
  <c r="G65" i="1" s="1"/>
  <c r="T9" i="1" s="1"/>
  <c r="T3" i="1"/>
  <c r="T4" i="1"/>
  <c r="T40" i="1"/>
  <c r="T58" i="1"/>
  <c r="T5" i="1"/>
  <c r="T49" i="1"/>
  <c r="T64" i="1"/>
  <c r="M56" i="1"/>
  <c r="M57" i="1" s="1"/>
  <c r="L54" i="1"/>
  <c r="T66" i="1" l="1"/>
  <c r="T22" i="1"/>
  <c r="T11" i="1"/>
  <c r="T57" i="1"/>
  <c r="T31" i="1"/>
  <c r="T38" i="1"/>
  <c r="T62" i="1"/>
  <c r="T43" i="1"/>
  <c r="T65" i="1"/>
  <c r="T29" i="1"/>
  <c r="T55" i="1"/>
  <c r="T24" i="1"/>
  <c r="T56" i="1"/>
  <c r="T61" i="1"/>
  <c r="T28" i="1"/>
  <c r="T17" i="1"/>
  <c r="T15" i="1"/>
  <c r="T8" i="1"/>
  <c r="T60" i="1"/>
  <c r="T19" i="1"/>
  <c r="T53" i="1"/>
  <c r="T46" i="1"/>
  <c r="T30" i="1"/>
  <c r="T23" i="1"/>
  <c r="T34" i="1"/>
  <c r="T50" i="1"/>
  <c r="T12" i="1"/>
  <c r="T36" i="1"/>
  <c r="T16" i="1"/>
  <c r="T39" i="1"/>
  <c r="T37" i="1"/>
  <c r="T54" i="1"/>
  <c r="T14" i="1"/>
  <c r="T41" i="1"/>
  <c r="T35" i="1"/>
  <c r="T18" i="1"/>
  <c r="T25" i="1"/>
  <c r="T20" i="1"/>
  <c r="T45" i="1"/>
  <c r="T59" i="1"/>
  <c r="T42" i="1"/>
  <c r="T21" i="1"/>
  <c r="T44" i="1"/>
  <c r="T27" i="1"/>
  <c r="T13" i="1"/>
  <c r="T33" i="1"/>
  <c r="T26" i="1"/>
  <c r="T32" i="1"/>
  <c r="T63" i="1"/>
  <c r="T6" i="1"/>
  <c r="T47" i="1"/>
  <c r="T7" i="1"/>
  <c r="T51" i="1"/>
  <c r="T52" i="1"/>
  <c r="T48" i="1"/>
  <c r="T10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6" i="1" l="1"/>
  <c r="Z33" i="1"/>
  <c r="Z31" i="1"/>
  <c r="Z47" i="1"/>
  <c r="Z21" i="1"/>
  <c r="Z24" i="1"/>
  <c r="Z32" i="1"/>
  <c r="Z56" i="1"/>
  <c r="Z23" i="1"/>
  <c r="Z12" i="1"/>
  <c r="Z6" i="1"/>
  <c r="Z4" i="1"/>
  <c r="Z41" i="1"/>
  <c r="Z25" i="1"/>
  <c r="Z36" i="1"/>
  <c r="Z53" i="1"/>
  <c r="Z48" i="1"/>
  <c r="Z27" i="1"/>
  <c r="Z46" i="1"/>
  <c r="Z49" i="1"/>
  <c r="Z13" i="1"/>
  <c r="Z17" i="1"/>
  <c r="Z29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<sst xmlns="http://schemas.openxmlformats.org/spreadsheetml/2006/main" count="864" uniqueCount="527">
  <si>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</si>
  <si>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</si>
  <si>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</si>
  <si>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</si>
  <si>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</si>
  <si>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</si>
  <si>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</si>
  <si>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</si>
  <si>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</si>
  <si>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</si>
  <si>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</si>
  <si>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</si>
  <si>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</si>
  <si>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</si>
  <si>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</si>
  <si>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</si>
  <si>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</si>
  <si>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</si>
  <si>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</si>
  <si>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</si>
  <si>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</si>
  <si>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</si>
  <si>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</si>
  <si>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</si>
  <si>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</si>
  <si>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</si>
  <si>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</si>
  <si>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</si>
  <si>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</si>
  <si>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</si>
  <si>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</si>
  <si>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</si>
  <si>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</si>
  <si>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</si>
  <si>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</si>
  <si>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</si>
  <si>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</si>
  <si>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</si>
  <si>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</si>
  <si>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</si>
  <si>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</si>
  <si>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</si>
  <si>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</si>
  <si>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</si>
  <si>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</si>
  <si>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</si>
  <si>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</si>
  <si>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</si>
  <si>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</si>
  <si>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</si>
  <si>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</si>
  <si>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</si>
  <si>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</si>
  <si>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</si>
  <si>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</si>
  <si>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</si>
  <si>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</si>
  <si>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</si>
  <si>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</si>
  <si>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</si>
  <si>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</si>
  <si>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</si>
  <si>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</si>
  <si>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</si>
  <si>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</si>
  <si>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</si>
  <si>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</si>
  <si>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</si>
  <si>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</si>
  <si>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</si>
  <si>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</si>
  <si>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</si>
  <si>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</si>
  <si>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</si>
  <si>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</si>
  <si>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</si>
  <si>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</si>
  <si>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</si>
  <si>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</si>
  <si>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</si>
  <si>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</si>
  <si>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</si>
  <si>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</si>
  <si>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</si>
  <si>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</si>
  <si>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</si>
  <si>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</si>
  <si>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</si>
  <si>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</si>
  <si>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</si>
  <si>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</si>
  <si>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</si>
  <si>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</si>
  <si>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</si>
  <si>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</si>
  <si>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</si>
  <si>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</si>
  <si>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</si>
  <si>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</si>
  <si>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</si>
  <si>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</si>
  <si>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</si>
  <si>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</si>
  <si>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</si>
  <si>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</si>
  <si>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</si>
  <si>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</si>
  <si>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</si>
  <si>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</si>
  <si>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</si>
  <si>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</si>
  <si>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</si>
  <si>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</si>
  <si>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</si>
  <si>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</si>
  <si>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</si>
  <si>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</si>
  <si>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</si>
  <si>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</si>
  <si>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</si>
  <si>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</si>
  <si>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</si>
  <si>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</si>
  <si>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</si>
  <si>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</si>
  <si>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</si>
  <si>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</si>
  <si>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</si>
  <si>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</si>
  <si>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</si>
  <si>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</si>
  <si>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</si>
  <si>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</si>
  <si>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</si>
  <si>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</si>
  <si>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</si>
  <si>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</si>
  <si>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</si>
  <si>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</si>
  <si>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</si>
  <si>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</si>
  <si>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</si>
  <si>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</si>
  <si>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</si>
  <si>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</si>
  <si>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</si>
  <si>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</si>
  <si>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</si>
  <si>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</si>
  <si>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</si>
  <si>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</si>
  <si>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</si>
  <si>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</si>
  <si>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</si>
  <si>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</si>
  <si>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</si>
  <si>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</si>
  <si>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</si>
  <si>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</si>
  <si>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</si>
  <si>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</si>
  <si>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</si>
  <si>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</si>
  <si>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</si>
  <si>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</si>
  <si>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</si>
  <si>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</si>
  <si>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</si>
  <si>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</si>
  <si>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</si>
  <si>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</si>
  <si>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</si>
  <si>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</si>
  <si>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</si>
  <si>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</si>
  <si>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</si>
  <si>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</si>
  <si>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</si>
  <si>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</si>
  <si>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</si>
  <si>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</si>
  <si>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</si>
  <si>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</si>
  <si>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</si>
  <si>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</si>
  <si>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</si>
  <si>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</si>
  <si>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</si>
  <si>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</si>
  <si>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</si>
  <si>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</si>
  <si>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</si>
  <si>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</si>
  <si>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</si>
  <si>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</si>
  <si>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</si>
  <si>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</si>
  <si>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</si>
  <si>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</si>
  <si>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</si>
  <si>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</si>
  <si>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</si>
  <si>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</si>
  <si>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</si>
  <si>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</si>
  <si>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</si>
  <si>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</si>
  <si>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</si>
  <si>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</si>
  <si>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</si>
  <si>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</si>
  <si>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</si>
  <si>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</si>
  <si>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</si>
  <si>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</si>
  <si>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</si>
  <si>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</si>
  <si>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</si>
  <si>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</si>
  <si>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</si>
  <si>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</si>
  <si>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</si>
  <si>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</si>
  <si>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</si>
  <si>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</si>
  <si>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</si>
  <si>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</si>
  <si>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</si>
  <si>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</si>
  <si>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</si>
  <si>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</si>
  <si>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</si>
  <si>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</si>
  <si>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</si>
  <si>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</si>
  <si>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</si>
  <si>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</si>
  <si>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</si>
  <si>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</si>
  <si>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</si>
  <si>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</si>
  <si>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</si>
  <si>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</si>
  <si>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</si>
  <si>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</si>
  <si>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</si>
  <si>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</si>
  <si>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</si>
  <si>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</si>
  <si>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</si>
  <si>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</si>
  <si>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</si>
  <si>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</si>
  <si>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</si>
  <si>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</si>
  <si>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</si>
  <si>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</si>
  <si>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</si>
  <si>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</si>
  <si>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</si>
  <si>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</si>
  <si>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</si>
  <si>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</si>
  <si>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</si>
  <si>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</si>
  <si>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</si>
  <si>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</si>
  <si>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</si>
  <si>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</si>
  <si>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</si>
  <si>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</si>
  <si>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</si>
  <si>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</si>
  <si>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</si>
  <si>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</si>
  <si>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</si>
  <si>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</si>
  <si>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</si>
  <si>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</si>
  <si>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</si>
  <si>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</si>
  <si>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</si>
  <si>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</si>
  <si>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</si>
  <si>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</si>
  <si>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</si>
  <si>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</si>
  <si>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</si>
  <si>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</si>
  <si>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</si>
  <si>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</si>
  <si>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</si>
  <si>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</si>
  <si>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</si>
  <si>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</si>
  <si>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</si>
  <si>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</si>
  <si>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</si>
  <si>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</si>
  <si>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</si>
  <si>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</si>
  <si>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</si>
  <si>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</si>
  <si>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</si>
  <si>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</si>
  <si>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</si>
  <si>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</si>
  <si>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</si>
  <si>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</si>
  <si>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</si>
  <si>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</si>
  <si>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</si>
  <si>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</si>
  <si>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</si>
  <si>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</si>
  <si>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</si>
  <si>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</si>
  <si>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</si>
  <si>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</si>
  <si>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</si>
  <si>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</si>
  <si>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</si>
  <si>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</si>
  <si>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</si>
  <si>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</si>
  <si>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</si>
  <si>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</si>
  <si>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</si>
  <si>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</si>
  <si>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</si>
  <si>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</si>
  <si>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</si>
  <si>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</si>
  <si>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</si>
  <si>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</si>
  <si>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</si>
  <si>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</si>
  <si>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</si>
  <si>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</si>
  <si>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</si>
  <si>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</si>
  <si>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</si>
  <si>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</si>
  <si>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</si>
  <si>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</si>
  <si>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</si>
  <si>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</si>
  <si>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</si>
  <si>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</si>
  <si>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</si>
  <si>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</si>
  <si>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</si>
  <si>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</si>
  <si>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</si>
  <si>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</si>
  <si>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</si>
  <si>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</si>
  <si>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</si>
  <si>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</si>
  <si>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</si>
  <si>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</si>
  <si>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</si>
  <si>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</si>
  <si>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</si>
  <si>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</si>
  <si>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</si>
  <si>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</si>
  <si>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</si>
  <si>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</si>
  <si>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</si>
  <si>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</si>
  <si>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</si>
  <si>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</si>
  <si>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</si>
  <si>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</si>
  <si>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</si>
  <si>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</si>
  <si>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</si>
  <si>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</si>
  <si>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</si>
  <si>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</si>
  <si>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</si>
  <si>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</si>
  <si>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</si>
  <si>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</si>
  <si>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</si>
  <si>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</si>
  <si>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</si>
  <si>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</si>
  <si>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</si>
  <si>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</si>
  <si>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</si>
  <si>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</si>
  <si>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</si>
  <si>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</si>
  <si>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</si>
  <si>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</si>
  <si>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</si>
  <si>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</si>
  <si>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</si>
  <si>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</si>
  <si>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</si>
  <si>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</si>
  <si>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</si>
  <si>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</si>
  <si>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</si>
  <si>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</si>
  <si>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</si>
  <si>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</si>
  <si>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</si>
  <si>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</si>
  <si>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</si>
  <si>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</si>
  <si>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</si>
  <si>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</si>
  <si>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</si>
  <si>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</si>
  <si>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</si>
  <si>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</si>
  <si>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</si>
  <si>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</si>
  <si>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</si>
  <si>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</si>
  <si>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</si>
  <si>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</si>
  <si>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</si>
  <si>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</si>
  <si>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</si>
  <si>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</si>
  <si>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</si>
  <si>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</si>
  <si>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</si>
  <si>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</si>
  <si>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</si>
  <si>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</si>
  <si>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</si>
  <si>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</si>
  <si>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</si>
  <si>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</si>
  <si>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</si>
  <si>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</si>
  <si>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</si>
  <si>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</si>
  <si>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</si>
  <si>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</si>
  <si>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</si>
  <si>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</si>
  <si>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</si>
  <si>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</si>
  <si>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</si>
  <si>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</si>
  <si>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</si>
  <si>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</si>
  <si>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</si>
  <si>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</si>
  <si>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</si>
  <si>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</si>
  <si>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</si>
  <si>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</si>
  <si>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</si>
  <si>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</si>
  <si>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</si>
  <si>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</si>
  <si>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</si>
  <si>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</si>
  <si>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</si>
  <si>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</si>
  <si>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</si>
  <si>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</si>
  <si>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</si>
  <si>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</si>
  <si>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</si>
  <si>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</si>
  <si>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</si>
  <si>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</si>
  <si>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</si>
  <si>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</si>
  <si>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</si>
  <si>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</si>
  <si>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</si>
  <si>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</si>
  <si>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</si>
  <si>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</si>
  <si>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</si>
  <si>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</si>
  <si>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</si>
  <si>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</si>
  <si>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</si>
  <si>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</si>
  <si>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</si>
  <si>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</si>
  <si>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</si>
  <si>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</si>
  <si>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</si>
  <si>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</si>
  <si>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</si>
  <si>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</si>
  <si>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</si>
  <si>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</si>
  <si>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</si>
  <si>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</si>
  <si>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</si>
  <si>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</si>
  <si>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</si>
  <si>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</si>
  <si>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</si>
  <si>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</si>
  <si>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</si>
  <si>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</si>
  <si>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</si>
  <si>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</si>
  <si>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</si>
  <si>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</si>
  <si>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</si>
  <si>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</si>
  <si>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</si>
  <si>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Правый</t>
  </si>
  <si>
    <t>300 ml</t>
  </si>
  <si>
    <t>13:12</t>
  </si>
  <si>
    <t>стеноз дист/3 30%</t>
  </si>
  <si>
    <t>стеноз устья ПНА не менее 50%, субокклюзирующий нестабильный стеноз проксимального сегмента 90%, неровности контуров среднего сегмента. TTG1/ Антерградный кровоток TIMI II.</t>
  </si>
  <si>
    <t>проходим, контуры ровные. Антерградный кровоток TIMI III</t>
  </si>
  <si>
    <t>Совместно с д/кардиологом: с учетом клинических данных, ЭКГ и КАГ рекомендована ЧКВ бассейна ПНА.</t>
  </si>
  <si>
    <t>неровности контуров среднего сегмента. Антерградный кровоток TIMI III</t>
  </si>
  <si>
    <t>Курочкин Г.Н.</t>
  </si>
  <si>
    <t>250 ml</t>
  </si>
  <si>
    <t>Устье ЛКА катетеризировано проводниковым катетером Launcher JL 3,5 6Fr. Коронарные проводники Fielder(2) заведены в дистальный сегмент ОА и ПМЖА.  В зону стеноза c полным покрытием субокклюзирующего нестабильного стеноза проксимального сегмента и устья ПНА с выходом в ствол ЛКА и полным покрытием 30% стеноза позиционирован  и имплантирован DES Resolute Integtity 3.5-30 мм, давлением 16 атм. Рекроссинг проводников. Оптимизация и POT стента в стволе ЛКА БК NC Accuforce 5.0-8 мм, давлением до 18 атм. Далее  постдилатация ячейки стента, устья ОА и устья ПНА БК NC Accuforce 3.5-8 мм, давлением до 14 атм.(мет: main-side-main). На контрольных съемках стент  раскрыт  удовлетворительно, признаков диссекций, тромбоза, экстравазации не выявлено. Антеградный кровоток по ПНА восстановлен TIMI III. Компрометация ОА, тромбоз, диссекция не определяется. Ангиографический результат удовлетворительный. Пациент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</si>
</sst>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6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5" sqref="L1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08" t="s">
        <v>213</v>
      </c>
      <c r="B6" s="209"/>
      <c r="C6" s="209"/>
      <c r="D6" s="209"/>
      <c r="E6" s="209"/>
      <c r="F6" s="209"/>
      <c r="G6" s="209"/>
      <c r="H6" s="210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45157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0.6875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0.69444444444444453</v>
      </c>
      <c r="C10" s="55"/>
      <c r="D10" s="96" t="s">
        <v>173</v>
      </c>
      <c r="E10" s="94"/>
      <c r="F10" s="94"/>
      <c r="G10" s="24" t="s">
        <v>164</v>
      </c>
      <c r="H10" s="26"/>
    </row>
    <row r="11" spans="1:8" ht="18" thickTop="1" thickBot="1" x14ac:dyDescent="0.3">
      <c r="A11" s="89" t="s">
        <v>192</v>
      </c>
      <c r="B11" s="90" t="s">
        <v>524</v>
      </c>
      <c r="C11" s="8"/>
      <c r="D11" s="96" t="s">
        <v>170</v>
      </c>
      <c r="E11" s="94"/>
      <c r="F11" s="94"/>
      <c r="G11" s="24" t="s">
        <v>266</v>
      </c>
      <c r="H11" s="26"/>
    </row>
    <row r="12" spans="1:8" ht="16.5" thickTop="1" x14ac:dyDescent="0.25">
      <c r="A12" s="81" t="s">
        <v>8</v>
      </c>
      <c r="B12" s="82">
        <v>24797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55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22495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518</v>
      </c>
    </row>
    <row r="16" spans="1:8" ht="15.6" customHeight="1" x14ac:dyDescent="0.25">
      <c r="A16" s="15" t="s">
        <v>106</v>
      </c>
      <c r="B16" s="19" t="s">
        <v>491</v>
      </c>
      <c r="D16" s="36"/>
      <c r="E16" s="36"/>
      <c r="F16" s="36"/>
      <c r="G16" s="167" t="s">
        <v>407</v>
      </c>
      <c r="H16" s="165">
        <v>16400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31.16</v>
      </c>
    </row>
    <row r="18" spans="1:8" ht="14.45" customHeight="1" x14ac:dyDescent="0.25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1" t="s">
        <v>519</v>
      </c>
      <c r="C20" s="212"/>
      <c r="D20" s="212"/>
      <c r="E20" s="212"/>
      <c r="F20" s="212"/>
      <c r="G20" s="212"/>
      <c r="H20" s="213"/>
    </row>
    <row r="21" spans="1:8" x14ac:dyDescent="0.25">
      <c r="A21" s="58"/>
      <c r="B21" s="214"/>
      <c r="C21" s="214"/>
      <c r="D21" s="214"/>
      <c r="E21" s="214"/>
      <c r="F21" s="214"/>
      <c r="G21" s="214"/>
      <c r="H21" s="215"/>
    </row>
    <row r="22" spans="1:8" ht="15.6" customHeight="1" x14ac:dyDescent="0.25">
      <c r="A22" s="59" t="s">
        <v>271</v>
      </c>
      <c r="B22" s="216" t="s">
        <v>520</v>
      </c>
      <c r="C22" s="216"/>
      <c r="D22" s="216"/>
      <c r="E22" s="216"/>
      <c r="F22" s="216"/>
      <c r="G22" s="216"/>
      <c r="H22" s="217"/>
    </row>
    <row r="23" spans="1:8" ht="14.45" customHeight="1" x14ac:dyDescent="0.25">
      <c r="A23" s="38"/>
      <c r="B23" s="218"/>
      <c r="C23" s="218"/>
      <c r="D23" s="218"/>
      <c r="E23" s="218"/>
      <c r="F23" s="218"/>
      <c r="G23" s="218"/>
      <c r="H23" s="219"/>
    </row>
    <row r="24" spans="1:8" ht="14.45" customHeight="1" x14ac:dyDescent="0.25">
      <c r="A24" s="60"/>
      <c r="B24" s="218"/>
      <c r="C24" s="218"/>
      <c r="D24" s="218"/>
      <c r="E24" s="218"/>
      <c r="F24" s="218"/>
      <c r="G24" s="218"/>
      <c r="H24" s="219"/>
    </row>
    <row r="25" spans="1:8" ht="14.45" customHeight="1" x14ac:dyDescent="0.25">
      <c r="A25" s="38"/>
      <c r="B25" s="218"/>
      <c r="C25" s="218"/>
      <c r="D25" s="218"/>
      <c r="E25" s="218"/>
      <c r="F25" s="218"/>
      <c r="G25" s="218"/>
      <c r="H25" s="219"/>
    </row>
    <row r="26" spans="1:8" ht="14.45" customHeight="1" x14ac:dyDescent="0.25">
      <c r="A26" s="40"/>
      <c r="B26" s="220"/>
      <c r="C26" s="220"/>
      <c r="D26" s="220"/>
      <c r="E26" s="220"/>
      <c r="F26" s="220"/>
      <c r="G26" s="220"/>
      <c r="H26" s="221"/>
    </row>
    <row r="27" spans="1:8" ht="14.45" customHeight="1" x14ac:dyDescent="0.25">
      <c r="A27" s="59" t="s">
        <v>272</v>
      </c>
      <c r="B27" s="216" t="s">
        <v>521</v>
      </c>
      <c r="C27" s="216"/>
      <c r="D27" s="216"/>
      <c r="E27" s="216"/>
      <c r="F27" s="216"/>
      <c r="G27" s="216"/>
      <c r="H27" s="217"/>
    </row>
    <row r="28" spans="1:8" ht="15.6" customHeight="1" x14ac:dyDescent="0.25">
      <c r="A28" s="38"/>
      <c r="B28" s="218"/>
      <c r="C28" s="218"/>
      <c r="D28" s="218"/>
      <c r="E28" s="218"/>
      <c r="F28" s="218"/>
      <c r="G28" s="218"/>
      <c r="H28" s="219"/>
    </row>
    <row r="29" spans="1:8" ht="14.45" customHeight="1" x14ac:dyDescent="0.25">
      <c r="A29" s="38"/>
      <c r="B29" s="218"/>
      <c r="C29" s="218"/>
      <c r="D29" s="218"/>
      <c r="E29" s="218"/>
      <c r="F29" s="218"/>
      <c r="G29" s="218"/>
      <c r="H29" s="219"/>
    </row>
    <row r="30" spans="1:8" ht="14.45" customHeight="1" x14ac:dyDescent="0.25">
      <c r="A30" s="32"/>
      <c r="B30" s="218"/>
      <c r="C30" s="218"/>
      <c r="D30" s="218"/>
      <c r="E30" s="218"/>
      <c r="F30" s="218"/>
      <c r="G30" s="218"/>
      <c r="H30" s="219"/>
    </row>
    <row r="31" spans="1:8" ht="14.45" customHeight="1" x14ac:dyDescent="0.25">
      <c r="A31" s="33"/>
      <c r="B31" s="220"/>
      <c r="C31" s="220"/>
      <c r="D31" s="220"/>
      <c r="E31" s="220"/>
      <c r="F31" s="220"/>
      <c r="G31" s="220"/>
      <c r="H31" s="221"/>
    </row>
    <row r="32" spans="1:8" ht="14.45" customHeight="1" x14ac:dyDescent="0.25">
      <c r="A32" s="59" t="s">
        <v>273</v>
      </c>
      <c r="B32" s="216" t="s">
        <v>523</v>
      </c>
      <c r="C32" s="216"/>
      <c r="D32" s="216"/>
      <c r="E32" s="216"/>
      <c r="F32" s="216"/>
      <c r="G32" s="216"/>
      <c r="H32" s="217"/>
    </row>
    <row r="33" spans="1:8" ht="14.45" customHeight="1" x14ac:dyDescent="0.25">
      <c r="A33" s="38"/>
      <c r="B33" s="218"/>
      <c r="C33" s="218"/>
      <c r="D33" s="218"/>
      <c r="E33" s="218"/>
      <c r="F33" s="218"/>
      <c r="G33" s="218"/>
      <c r="H33" s="219"/>
    </row>
    <row r="34" spans="1:8" ht="15.6" customHeight="1" x14ac:dyDescent="0.25">
      <c r="A34" s="38"/>
      <c r="B34" s="218"/>
      <c r="C34" s="218"/>
      <c r="D34" s="218"/>
      <c r="E34" s="218"/>
      <c r="F34" s="218"/>
      <c r="G34" s="218"/>
      <c r="H34" s="219"/>
    </row>
    <row r="35" spans="1:8" ht="14.45" customHeight="1" x14ac:dyDescent="0.25">
      <c r="A35" s="38"/>
      <c r="B35" s="218"/>
      <c r="C35" s="218"/>
      <c r="D35" s="218"/>
      <c r="E35" s="218"/>
      <c r="F35" s="218"/>
      <c r="G35" s="218"/>
      <c r="H35" s="219"/>
    </row>
    <row r="36" spans="1:8" ht="15.6" customHeight="1" x14ac:dyDescent="0.25">
      <c r="A36" s="38"/>
      <c r="B36" s="218"/>
      <c r="C36" s="218"/>
      <c r="D36" s="218"/>
      <c r="E36" s="218"/>
      <c r="F36" s="218"/>
      <c r="G36" s="218"/>
      <c r="H36" s="219"/>
    </row>
    <row r="37" spans="1:8" ht="14.45" customHeight="1" x14ac:dyDescent="0.25">
      <c r="A37" s="38"/>
      <c r="D37" s="204" t="str">
        <f>IF($A$6=Вмешательства!$D$3,Вмешательства!$F$18,"")</f>
        <v/>
      </c>
      <c r="E37" s="204"/>
      <c r="F37" s="120"/>
      <c r="G37" s="120"/>
      <c r="H37" s="124"/>
    </row>
    <row r="38" spans="1:8" ht="14.45" customHeight="1" x14ac:dyDescent="0.25">
      <c r="A38" s="38"/>
      <c r="C38" s="125"/>
      <c r="D38" s="205"/>
      <c r="E38" s="206"/>
      <c r="F38" s="206"/>
      <c r="G38" s="206"/>
      <c r="H38" s="207"/>
    </row>
    <row r="39" spans="1:8" ht="14.45" customHeight="1" x14ac:dyDescent="0.25">
      <c r="A39" s="35"/>
      <c r="B39" s="120"/>
      <c r="C39" s="125"/>
      <c r="D39" s="206"/>
      <c r="E39" s="206"/>
      <c r="F39" s="206"/>
      <c r="G39" s="206"/>
      <c r="H39" s="207"/>
    </row>
    <row r="40" spans="1:8" ht="14.45" customHeight="1" x14ac:dyDescent="0.25">
      <c r="A40" s="35"/>
      <c r="B40" s="120"/>
      <c r="C40" s="125"/>
      <c r="D40" s="206"/>
      <c r="E40" s="206"/>
      <c r="F40" s="206"/>
      <c r="G40" s="206"/>
      <c r="H40" s="207"/>
    </row>
    <row r="41" spans="1:8" ht="14.45" customHeight="1" x14ac:dyDescent="0.25">
      <c r="A41" s="35"/>
      <c r="B41" s="120"/>
      <c r="C41" s="125"/>
      <c r="D41" s="206"/>
      <c r="E41" s="206"/>
      <c r="F41" s="206"/>
      <c r="G41" s="206"/>
      <c r="H41" s="207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1" t="s">
        <v>522</v>
      </c>
      <c r="E43" s="202"/>
      <c r="F43" s="202"/>
      <c r="G43" s="202"/>
      <c r="H43" s="203"/>
    </row>
    <row r="44" spans="1:8" ht="14.45" customHeight="1" x14ac:dyDescent="0.25">
      <c r="A44" s="35"/>
      <c r="B44" s="120"/>
      <c r="C44" s="127"/>
      <c r="D44" s="202"/>
      <c r="E44" s="202"/>
      <c r="F44" s="202"/>
      <c r="G44" s="202"/>
      <c r="H44" s="203"/>
    </row>
    <row r="45" spans="1:8" ht="14.45" customHeight="1" x14ac:dyDescent="0.25">
      <c r="A45" s="35"/>
      <c r="B45" s="120"/>
      <c r="C45" s="127"/>
      <c r="D45" s="202"/>
      <c r="E45" s="202"/>
      <c r="F45" s="202"/>
      <c r="G45" s="202"/>
      <c r="H45" s="203"/>
    </row>
    <row r="46" spans="1:8" x14ac:dyDescent="0.25">
      <c r="A46" s="35"/>
      <c r="B46" s="120"/>
      <c r="C46" s="127"/>
      <c r="D46" s="202"/>
      <c r="E46" s="202"/>
      <c r="F46" s="202"/>
      <c r="G46" s="202"/>
      <c r="H46" s="203"/>
    </row>
    <row r="47" spans="1:8" x14ac:dyDescent="0.25">
      <c r="A47" s="38"/>
      <c r="C47" s="127"/>
      <c r="D47" s="202"/>
      <c r="E47" s="202"/>
      <c r="F47" s="202"/>
      <c r="G47" s="202"/>
      <c r="H47" s="203"/>
    </row>
    <row r="48" spans="1:8" x14ac:dyDescent="0.25">
      <c r="A48" s="38"/>
      <c r="C48" s="127"/>
      <c r="D48" s="202"/>
      <c r="E48" s="202"/>
      <c r="F48" s="202"/>
      <c r="G48" s="202"/>
      <c r="H48" s="203"/>
    </row>
    <row r="49" spans="1:13" x14ac:dyDescent="0.25">
      <c r="A49" s="40"/>
      <c r="B49" s="31"/>
      <c r="C49" s="128"/>
      <c r="D49" s="202"/>
      <c r="E49" s="202"/>
      <c r="F49" s="202"/>
      <c r="G49" s="202"/>
      <c r="H49" s="203"/>
    </row>
    <row r="50" spans="1:13" x14ac:dyDescent="0.25">
      <c r="A50" s="38"/>
      <c r="D50" s="202"/>
      <c r="E50" s="202"/>
      <c r="F50" s="202"/>
      <c r="G50" s="202"/>
      <c r="H50" s="203"/>
      <c r="M50" t="s">
        <v>211</v>
      </c>
    </row>
    <row r="51" spans="1:13" x14ac:dyDescent="0.25">
      <c r="A51" s="62" t="s">
        <v>199</v>
      </c>
      <c r="B51" s="63" t="s">
        <v>405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J30" sqref="J30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2" t="s">
        <v>208</v>
      </c>
      <c r="B6" s="233"/>
      <c r="C6" s="233"/>
      <c r="D6" s="233"/>
      <c r="E6" s="233"/>
      <c r="F6" s="233"/>
      <c r="G6" s="233"/>
      <c r="H6" s="234"/>
    </row>
    <row r="7" spans="1:8" ht="21.6" customHeight="1" x14ac:dyDescent="0.25">
      <c r="A7" s="232"/>
      <c r="B7" s="233"/>
      <c r="C7" s="233"/>
      <c r="D7" s="233"/>
      <c r="E7" s="233"/>
      <c r="F7" s="233"/>
      <c r="G7" s="233"/>
      <c r="H7" s="234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1" t="s">
        <v>218</v>
      </c>
      <c r="D8" s="231"/>
      <c r="E8" s="231"/>
      <c r="F8" s="191">
        <v>1</v>
      </c>
      <c r="G8" s="119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1"/>
      <c r="D9" s="231"/>
      <c r="E9" s="231"/>
      <c r="F9" s="191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5"/>
      <c r="D10" s="235"/>
      <c r="E10" s="235"/>
      <c r="F10" s="195"/>
      <c r="G10" s="119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45157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0.69444444444444453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0.73611111111111116</v>
      </c>
      <c r="C14" s="12"/>
      <c r="D14" s="96" t="s">
        <v>173</v>
      </c>
      <c r="E14" s="94"/>
      <c r="F14" s="94"/>
      <c r="G14" s="80" t="str">
        <f>КАГ!G10</f>
        <v>Севринова О.В.</v>
      </c>
      <c r="H14" s="92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4.166666666666663E-2</v>
      </c>
      <c r="D15" s="96" t="s">
        <v>170</v>
      </c>
      <c r="E15" s="94"/>
      <c r="F15" s="94"/>
      <c r="G15" s="80" t="str">
        <f>КАГ!G11</f>
        <v>Станкевич И.В.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Курочкин Г.Н.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24797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55</v>
      </c>
      <c r="H18" s="39"/>
    </row>
    <row r="19" spans="1:8" ht="14.45" customHeight="1" x14ac:dyDescent="0.25">
      <c r="A19" s="15" t="s">
        <v>12</v>
      </c>
      <c r="B19" s="68">
        <f>КАГ!B14</f>
        <v>22495</v>
      </c>
      <c r="C19" s="69"/>
      <c r="D19" s="69"/>
      <c r="E19" s="69"/>
      <c r="F19" s="69"/>
      <c r="G19" s="166" t="s">
        <v>403</v>
      </c>
      <c r="H19" s="181" t="str">
        <f>КАГ!H15</f>
        <v>13:12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407</v>
      </c>
      <c r="H20" s="182">
        <f>КАГ!H16</f>
        <v>16400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392</v>
      </c>
      <c r="H21" s="169">
        <f>КАГ!H17</f>
        <v>31.16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0.69750000000000001</v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39" t="s">
        <v>526</v>
      </c>
      <c r="B25" s="240"/>
      <c r="C25" s="240"/>
      <c r="D25" s="240"/>
      <c r="E25" s="240"/>
      <c r="F25" s="240"/>
      <c r="G25" s="240"/>
      <c r="H25" s="241"/>
    </row>
    <row r="26" spans="1:8" ht="14.45" customHeight="1" x14ac:dyDescent="0.25">
      <c r="A26" s="242"/>
      <c r="B26" s="240"/>
      <c r="C26" s="240"/>
      <c r="D26" s="240"/>
      <c r="E26" s="240"/>
      <c r="F26" s="240"/>
      <c r="G26" s="240"/>
      <c r="H26" s="241"/>
    </row>
    <row r="27" spans="1:8" ht="14.45" customHeight="1" x14ac:dyDescent="0.25">
      <c r="A27" s="242"/>
      <c r="B27" s="240"/>
      <c r="C27" s="240"/>
      <c r="D27" s="240"/>
      <c r="E27" s="240"/>
      <c r="F27" s="240"/>
      <c r="G27" s="240"/>
      <c r="H27" s="241"/>
    </row>
    <row r="28" spans="1:8" ht="14.45" customHeight="1" x14ac:dyDescent="0.25">
      <c r="A28" s="242"/>
      <c r="B28" s="240"/>
      <c r="C28" s="240"/>
      <c r="D28" s="240"/>
      <c r="E28" s="240"/>
      <c r="F28" s="240"/>
      <c r="G28" s="240"/>
      <c r="H28" s="241"/>
    </row>
    <row r="29" spans="1:8" ht="14.45" customHeight="1" x14ac:dyDescent="0.25">
      <c r="A29" s="242"/>
      <c r="B29" s="240"/>
      <c r="C29" s="240"/>
      <c r="D29" s="240"/>
      <c r="E29" s="240"/>
      <c r="F29" s="240"/>
      <c r="G29" s="240"/>
      <c r="H29" s="241"/>
    </row>
    <row r="30" spans="1:8" ht="14.45" customHeight="1" x14ac:dyDescent="0.25">
      <c r="A30" s="242"/>
      <c r="B30" s="240"/>
      <c r="C30" s="240"/>
      <c r="D30" s="240"/>
      <c r="E30" s="240"/>
      <c r="F30" s="240"/>
      <c r="G30" s="240"/>
      <c r="H30" s="241"/>
    </row>
    <row r="31" spans="1:8" ht="14.45" customHeight="1" x14ac:dyDescent="0.25">
      <c r="A31" s="242"/>
      <c r="B31" s="240"/>
      <c r="C31" s="240"/>
      <c r="D31" s="240"/>
      <c r="E31" s="240"/>
      <c r="F31" s="240"/>
      <c r="G31" s="240"/>
      <c r="H31" s="241"/>
    </row>
    <row r="32" spans="1:8" ht="14.45" customHeight="1" x14ac:dyDescent="0.25">
      <c r="A32" s="242"/>
      <c r="B32" s="240"/>
      <c r="C32" s="240"/>
      <c r="D32" s="240"/>
      <c r="E32" s="240"/>
      <c r="F32" s="240"/>
      <c r="G32" s="240"/>
      <c r="H32" s="241"/>
    </row>
    <row r="33" spans="1:12" ht="14.45" customHeight="1" x14ac:dyDescent="0.25">
      <c r="A33" s="242"/>
      <c r="B33" s="240"/>
      <c r="C33" s="240"/>
      <c r="D33" s="240"/>
      <c r="E33" s="240"/>
      <c r="F33" s="240"/>
      <c r="G33" s="240"/>
      <c r="H33" s="241"/>
    </row>
    <row r="34" spans="1:12" ht="14.45" customHeight="1" x14ac:dyDescent="0.25">
      <c r="A34" s="242"/>
      <c r="B34" s="240"/>
      <c r="C34" s="240"/>
      <c r="D34" s="240"/>
      <c r="E34" s="240"/>
      <c r="F34" s="240"/>
      <c r="G34" s="240"/>
      <c r="H34" s="241"/>
    </row>
    <row r="35" spans="1:12" ht="14.45" customHeight="1" x14ac:dyDescent="0.25">
      <c r="A35" s="242"/>
      <c r="B35" s="240"/>
      <c r="C35" s="240"/>
      <c r="D35" s="240"/>
      <c r="E35" s="240"/>
      <c r="F35" s="240"/>
      <c r="G35" s="240"/>
      <c r="H35" s="241"/>
    </row>
    <row r="36" spans="1:12" ht="14.45" customHeight="1" x14ac:dyDescent="0.25">
      <c r="A36" s="242"/>
      <c r="B36" s="240"/>
      <c r="C36" s="240"/>
      <c r="D36" s="240"/>
      <c r="E36" s="240"/>
      <c r="F36" s="240"/>
      <c r="G36" s="240"/>
      <c r="H36" s="241"/>
    </row>
    <row r="37" spans="1:12" ht="14.45" customHeight="1" x14ac:dyDescent="0.25">
      <c r="A37" s="242"/>
      <c r="B37" s="240"/>
      <c r="C37" s="240"/>
      <c r="D37" s="240"/>
      <c r="E37" s="240"/>
      <c r="F37" s="240"/>
      <c r="G37" s="240"/>
      <c r="H37" s="241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525</v>
      </c>
      <c r="C40" s="121"/>
      <c r="D40" s="236" t="s">
        <v>404</v>
      </c>
      <c r="E40" s="237"/>
      <c r="F40" s="237"/>
      <c r="G40" s="237"/>
      <c r="H40" s="238"/>
    </row>
    <row r="41" spans="1:12" ht="14.45" customHeight="1" x14ac:dyDescent="0.25">
      <c r="A41" s="32"/>
      <c r="B41" s="28"/>
      <c r="C41" s="121"/>
      <c r="D41" s="237"/>
      <c r="E41" s="237"/>
      <c r="F41" s="237"/>
      <c r="G41" s="237"/>
      <c r="H41" s="238"/>
    </row>
    <row r="42" spans="1:12" ht="14.45" customHeight="1" x14ac:dyDescent="0.25">
      <c r="A42" s="32"/>
      <c r="B42" s="28"/>
      <c r="C42" s="121"/>
      <c r="D42" s="237"/>
      <c r="E42" s="237"/>
      <c r="F42" s="237"/>
      <c r="G42" s="237"/>
      <c r="H42" s="238"/>
    </row>
    <row r="43" spans="1:12" ht="14.45" customHeight="1" x14ac:dyDescent="0.25">
      <c r="A43" s="32"/>
      <c r="B43" s="28"/>
      <c r="C43" s="121"/>
      <c r="D43" s="237"/>
      <c r="E43" s="237"/>
      <c r="F43" s="237"/>
      <c r="G43" s="237"/>
      <c r="H43" s="238"/>
    </row>
    <row r="44" spans="1:12" ht="14.45" customHeight="1" x14ac:dyDescent="0.25">
      <c r="A44" s="32"/>
      <c r="B44" s="28"/>
      <c r="C44" s="121"/>
      <c r="D44" s="237"/>
      <c r="E44" s="237"/>
      <c r="F44" s="237"/>
      <c r="G44" s="237"/>
      <c r="H44" s="238"/>
      <c r="L44" s="161"/>
    </row>
    <row r="45" spans="1:12" ht="14.45" customHeight="1" x14ac:dyDescent="0.25">
      <c r="A45" s="32"/>
      <c r="B45" s="28"/>
      <c r="C45" s="121"/>
      <c r="D45" s="237"/>
      <c r="E45" s="237"/>
      <c r="F45" s="237"/>
      <c r="G45" s="237"/>
      <c r="H45" s="238"/>
    </row>
    <row r="46" spans="1:12" ht="14.45" customHeight="1" x14ac:dyDescent="0.25">
      <c r="A46" s="32"/>
      <c r="B46" s="28"/>
      <c r="C46" s="121"/>
      <c r="D46" s="237"/>
      <c r="E46" s="237"/>
      <c r="F46" s="237"/>
      <c r="G46" s="237"/>
      <c r="H46" s="238"/>
    </row>
    <row r="47" spans="1:12" ht="14.45" customHeight="1" x14ac:dyDescent="0.25">
      <c r="A47" s="38"/>
      <c r="C47" s="121"/>
      <c r="D47" s="237"/>
      <c r="E47" s="237"/>
      <c r="F47" s="237"/>
      <c r="G47" s="237"/>
      <c r="H47" s="238"/>
    </row>
    <row r="48" spans="1:12" ht="14.45" customHeight="1" x14ac:dyDescent="0.25">
      <c r="A48" s="38"/>
      <c r="C48" s="121"/>
      <c r="D48" s="237"/>
      <c r="E48" s="237"/>
      <c r="F48" s="237"/>
      <c r="G48" s="237"/>
      <c r="H48" s="238"/>
    </row>
    <row r="49" spans="1:8" ht="14.45" customHeight="1" x14ac:dyDescent="0.25">
      <c r="A49" s="38"/>
      <c r="C49" s="121"/>
      <c r="D49" s="237"/>
      <c r="E49" s="237"/>
      <c r="F49" s="237"/>
      <c r="G49" s="237"/>
      <c r="H49" s="238"/>
    </row>
    <row r="50" spans="1:8" x14ac:dyDescent="0.25">
      <c r="A50" s="62" t="s">
        <v>199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2" t="s">
        <v>375</v>
      </c>
      <c r="B52" s="223"/>
      <c r="C52" s="223"/>
      <c r="D52" s="223"/>
      <c r="E52" s="223"/>
      <c r="F52" s="224"/>
      <c r="H52" s="39"/>
    </row>
    <row r="53" spans="1:8" ht="15" customHeight="1" x14ac:dyDescent="0.25">
      <c r="A53" s="225"/>
      <c r="B53" s="226"/>
      <c r="C53" s="226"/>
      <c r="D53" s="226"/>
      <c r="E53" s="226"/>
      <c r="F53" s="227"/>
      <c r="G53" s="74" t="str">
        <f>IF(ISBLANK(H13),"",H13)</f>
        <v/>
      </c>
      <c r="H53" s="64"/>
    </row>
    <row r="54" spans="1:8" x14ac:dyDescent="0.25">
      <c r="A54" s="228"/>
      <c r="B54" s="229"/>
      <c r="C54" s="229"/>
      <c r="D54" s="229"/>
      <c r="E54" s="229"/>
      <c r="F54" s="230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D21" sqref="D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45157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Курочкин Г.Н.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24797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55</v>
      </c>
    </row>
    <row r="7" spans="1:4" x14ac:dyDescent="0.25">
      <c r="A7" s="38"/>
      <c r="C7" s="102" t="s">
        <v>12</v>
      </c>
      <c r="D7" s="104">
        <f>КАГ!$B$14</f>
        <v>22495</v>
      </c>
    </row>
    <row r="8" spans="1:4" x14ac:dyDescent="0.25">
      <c r="A8" s="196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 x14ac:dyDescent="0.25">
      <c r="A9" s="196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 x14ac:dyDescent="0.25">
      <c r="A10" s="197"/>
      <c r="B10" s="31"/>
      <c r="C10" s="153" t="s">
        <v>13</v>
      </c>
      <c r="D10" s="154">
        <f>КАГ!$B$8</f>
        <v>45157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88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7" t="s">
        <v>328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7" t="s">
        <v>315</v>
      </c>
      <c r="C15" s="137"/>
      <c r="D15" s="142">
        <v>2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7" t="s">
        <v>313</v>
      </c>
      <c r="C16" s="137" t="s">
        <v>438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313</v>
      </c>
      <c r="C17" s="137" t="s">
        <v>423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7" t="s">
        <v>324</v>
      </c>
      <c r="C18" s="137" t="s">
        <v>476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7"/>
      <c r="C19" s="183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20" xr:uid="{00000000-0002-0000-0200-00000A000000}">
      <formula1>ВЫП.Список_Расходка_8</formula1>
    </dataValidation>
    <dataValidation type="list" allowBlank="1" showInputMessage="1" sqref="B21" xr:uid="{00000000-0002-0000-0200-00000B000000}">
      <formula1>ВЫП.Список_Расходка_9</formula1>
    </dataValidation>
    <dataValidation type="list" allowBlank="1" showInputMessage="1" sqref="B22" xr:uid="{00000000-0002-0000-0200-00000C000000}">
      <formula1>ВЫП.Список_Расходка_10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  <dataValidation type="list" allowBlank="1" showInputMessage="1" sqref="B16" xr:uid="{C36DCBBD-5853-4CBA-ADFB-82667AAF8CF6}">
      <formula1>ВЫП.Список_Расходка_4</formula1>
    </dataValidation>
    <dataValidation type="list" allowBlank="1" showInputMessage="1" sqref="B17" xr:uid="{2A3F68BA-3060-41CC-AB60-288D99C26F82}">
      <formula1>ВЫП.Список_Расходка_5</formula1>
    </dataValidation>
    <dataValidation type="list" allowBlank="1" showInputMessage="1" sqref="B18" xr:uid="{A0F7048B-0CF1-45A8-A51B-B4EE86119EE5}">
      <formula1>ВЫП.Список_Расходка_6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B54" sqref="B54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NC Accuforce</v>
      </c>
      <c r="V2" s="116" t="str">
        <f>IFERROR(INDEX(Расходка[Наименование расходного материала],MATCH(Расходка[[#This Row],[№]],Поиск_расходки[Индекс5],0)),"")</f>
        <v>NC Accuforce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1</v>
      </c>
      <c r="I5" s="117">
        <f>IF(ISNUMBER(SEARCH('Карта учёта'!$B$17,Расходка[[#This Row],[Наименование расходного материала]])),MAX($I$1:I4)+1,0)</f>
        <v>1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58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58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2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1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2023-08-19T15:01:22Z</cp:lastPrinted>
  <dcterms:created xsi:type="dcterms:W3CDTF">2015-06-05T18:19:34Z</dcterms:created>
  <dcterms:modified xsi:type="dcterms:W3CDTF">2023-08-19T15:01:29Z</dcterms:modified>
</cp:coreProperties>
</file>