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B00A4BFE-08CD-41B8-A7D5-7A750CE3DC2A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M56" i="1"/>
  <c r="M57" i="1" s="1"/>
  <c r="L54" i="1"/>
  <c r="G66" i="1" l="1"/>
  <c r="T67" i="1" s="1"/>
  <c r="T55" i="1"/>
  <c r="T5" i="1"/>
  <c r="T9" i="1"/>
  <c r="T37" i="1"/>
  <c r="T21" i="1"/>
  <c r="T66" i="1"/>
  <c r="T11" i="1"/>
  <c r="T61" i="1"/>
  <c r="T17" i="1"/>
  <c r="T8" i="1"/>
  <c r="T46" i="1"/>
  <c r="T18" i="1"/>
  <c r="T62" i="1"/>
  <c r="T32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T63" i="1" l="1"/>
  <c r="T27" i="1"/>
  <c r="T20" i="1"/>
  <c r="T59" i="1"/>
  <c r="T44" i="1"/>
  <c r="T15" i="1"/>
  <c r="T28" i="1"/>
  <c r="T45" i="1"/>
  <c r="T22" i="1"/>
  <c r="T6" i="1"/>
  <c r="T60" i="1"/>
  <c r="T12" i="1"/>
  <c r="T29" i="1"/>
  <c r="T36" i="1"/>
  <c r="T56" i="1"/>
  <c r="T3" i="1"/>
  <c r="T4" i="1"/>
  <c r="T52" i="1"/>
  <c r="T41" i="1"/>
  <c r="T13" i="1"/>
  <c r="T33" i="1"/>
  <c r="T10" i="1"/>
  <c r="T26" i="1"/>
  <c r="T25" i="1"/>
  <c r="T7" i="1"/>
  <c r="T47" i="1"/>
  <c r="T53" i="1"/>
  <c r="T38" i="1"/>
  <c r="T40" i="1"/>
  <c r="T31" i="1"/>
  <c r="T58" i="1"/>
  <c r="T57" i="1"/>
  <c r="T23" i="1"/>
  <c r="T35" i="1"/>
  <c r="T49" i="1"/>
  <c r="T64" i="1"/>
  <c r="T19" i="1"/>
  <c r="T48" i="1"/>
  <c r="T51" i="1"/>
  <c r="T14" i="1"/>
  <c r="T16" i="1"/>
  <c r="T34" i="1"/>
  <c r="T24" i="1"/>
  <c r="T42" i="1"/>
  <c r="T54" i="1"/>
  <c r="T43" i="1"/>
  <c r="T39" i="1"/>
  <c r="T50" i="1"/>
  <c r="T30" i="1"/>
  <c r="T65" i="1"/>
  <c r="Y66" i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<sst xmlns="http://schemas.openxmlformats.org/spreadsheetml/2006/main" count="862" uniqueCount="526">
  <si>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</si>
  <si>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</si>
  <si>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</si>
  <si>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</si>
  <si>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</si>
  <si>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</si>
  <si>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</si>
  <si>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</si>
  <si>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</si>
  <si>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</si>
  <si>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</si>
  <si>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</si>
  <si>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</si>
  <si>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</si>
  <si>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</si>
  <si>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</si>
  <si>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</si>
  <si>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</si>
  <si>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</si>
  <si>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</si>
  <si>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</si>
  <si>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</si>
  <si>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</si>
  <si>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</si>
  <si>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</si>
  <si>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</si>
  <si>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</si>
  <si>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</si>
  <si>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</si>
  <si>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</si>
  <si>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</si>
  <si>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</si>
  <si>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</si>
  <si>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</si>
  <si>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</si>
  <si>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</si>
  <si>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</si>
  <si>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</si>
  <si>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</si>
  <si>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</si>
  <si>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</si>
  <si>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</si>
  <si>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</si>
  <si>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</si>
  <si>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</si>
  <si>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</si>
  <si>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</si>
  <si>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</si>
  <si>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</si>
  <si>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</si>
  <si>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</si>
  <si>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</si>
  <si>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</si>
  <si>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</si>
  <si>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</si>
  <si>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</si>
  <si>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</si>
  <si>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</si>
  <si>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</si>
  <si>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</si>
  <si>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</si>
  <si>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</si>
  <si>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</si>
  <si>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</si>
  <si>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</si>
  <si>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</si>
  <si>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</si>
  <si>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</si>
  <si>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</si>
  <si>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</si>
  <si>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</si>
  <si>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</si>
  <si>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</si>
  <si>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</si>
  <si>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</si>
  <si>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</si>
  <si>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</si>
  <si>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</si>
  <si>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</si>
  <si>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</si>
  <si>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</si>
  <si>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</si>
  <si>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</si>
  <si>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</si>
  <si>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</si>
  <si>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</si>
  <si>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</si>
  <si>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</si>
  <si>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</si>
  <si>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</si>
  <si>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</si>
  <si>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</si>
  <si>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</si>
  <si>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</si>
  <si>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</si>
  <si>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</si>
  <si>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</si>
  <si>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</si>
  <si>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</si>
  <si>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</si>
  <si>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</si>
  <si>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</si>
  <si>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</si>
  <si>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</si>
  <si>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</si>
  <si>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</si>
  <si>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</si>
  <si>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</si>
  <si>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</si>
  <si>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</si>
  <si>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</si>
  <si>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</si>
  <si>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</si>
  <si>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</si>
  <si>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</si>
  <si>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</si>
  <si>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</si>
  <si>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</si>
  <si>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</si>
  <si>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</si>
  <si>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</si>
  <si>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</si>
  <si>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</si>
  <si>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</si>
  <si>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</si>
  <si>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</si>
  <si>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</si>
  <si>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</si>
  <si>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</si>
  <si>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</si>
  <si>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</si>
  <si>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</si>
  <si>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</si>
  <si>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</si>
  <si>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</si>
  <si>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</si>
  <si>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</si>
  <si>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</si>
  <si>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</si>
  <si>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</si>
  <si>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</si>
  <si>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</si>
  <si>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</si>
  <si>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</si>
  <si>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</si>
  <si>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</si>
  <si>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</si>
  <si>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</si>
  <si>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</si>
  <si>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</si>
  <si>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</si>
  <si>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</si>
  <si>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</si>
  <si>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</si>
  <si>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</si>
  <si>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</si>
  <si>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</si>
  <si>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</si>
  <si>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</si>
  <si>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</si>
  <si>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</si>
  <si>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</si>
  <si>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</si>
  <si>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</si>
  <si>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</si>
  <si>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</si>
  <si>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</si>
  <si>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</si>
  <si>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</si>
  <si>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</si>
  <si>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</si>
  <si>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</si>
  <si>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</si>
  <si>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</si>
  <si>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</si>
  <si>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</si>
  <si>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</si>
  <si>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</si>
  <si>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</si>
  <si>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</si>
  <si>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</si>
  <si>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</si>
  <si>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</si>
  <si>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</si>
  <si>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</si>
  <si>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</si>
  <si>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</si>
  <si>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</si>
  <si>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</si>
  <si>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</si>
  <si>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</si>
  <si>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</si>
  <si>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</si>
  <si>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</si>
  <si>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</si>
  <si>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</si>
  <si>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</si>
  <si>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</si>
  <si>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</si>
  <si>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</si>
  <si>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</si>
  <si>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</si>
  <si>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</si>
  <si>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</si>
  <si>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</si>
  <si>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</si>
  <si>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</si>
  <si>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</si>
  <si>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</si>
  <si>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</si>
  <si>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</si>
  <si>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</si>
  <si>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</si>
  <si>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</si>
  <si>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</si>
  <si>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</si>
  <si>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</si>
  <si>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</si>
  <si>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</si>
  <si>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</si>
  <si>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</si>
  <si>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</si>
  <si>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</si>
  <si>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</si>
  <si>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</si>
  <si>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</si>
  <si>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</si>
  <si>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</si>
  <si>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</si>
  <si>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</si>
  <si>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</si>
  <si>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</si>
  <si>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</si>
  <si>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</si>
  <si>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</si>
  <si>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</si>
  <si>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</si>
  <si>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</si>
  <si>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</si>
  <si>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</si>
  <si>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</si>
  <si>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</si>
  <si>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</si>
  <si>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</si>
  <si>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</si>
  <si>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</si>
  <si>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</si>
  <si>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</si>
  <si>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</si>
  <si>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</si>
  <si>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</si>
  <si>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</si>
  <si>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</si>
  <si>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</si>
  <si>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</si>
  <si>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</si>
  <si>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</si>
  <si>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</si>
  <si>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</si>
  <si>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</si>
  <si>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</si>
  <si>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</si>
  <si>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</si>
  <si>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</si>
  <si>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</si>
  <si>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</si>
  <si>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</si>
  <si>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</si>
  <si>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</si>
  <si>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</si>
  <si>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</si>
  <si>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</si>
  <si>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</si>
  <si>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</si>
  <si>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</si>
  <si>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</si>
  <si>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</si>
  <si>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</si>
  <si>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</si>
  <si>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</si>
  <si>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</si>
  <si>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</si>
  <si>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</si>
  <si>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</si>
  <si>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</si>
  <si>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</si>
  <si>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</si>
  <si>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</si>
  <si>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</si>
  <si>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</si>
  <si>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</si>
  <si>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</si>
  <si>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</si>
  <si>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</si>
  <si>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</si>
  <si>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</si>
  <si>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</si>
  <si>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</si>
  <si>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</si>
  <si>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</si>
  <si>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</si>
  <si>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</si>
  <si>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</si>
  <si>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</si>
  <si>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</si>
  <si>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</si>
  <si>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</si>
  <si>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</si>
  <si>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</si>
  <si>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</si>
  <si>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</si>
  <si>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</si>
  <si>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</si>
  <si>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</si>
  <si>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</si>
  <si>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</si>
  <si>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</si>
  <si>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</si>
  <si>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</si>
  <si>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</si>
  <si>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</si>
  <si>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</si>
  <si>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</si>
  <si>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</si>
  <si>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</si>
  <si>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</si>
  <si>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</si>
  <si>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</si>
  <si>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</si>
  <si>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</si>
  <si>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</si>
  <si>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</si>
  <si>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</si>
  <si>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</si>
  <si>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</si>
  <si>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</si>
  <si>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</si>
  <si>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</si>
  <si>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</si>
  <si>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</si>
  <si>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</si>
  <si>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</si>
  <si>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</si>
  <si>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</si>
  <si>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</si>
  <si>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</si>
  <si>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</si>
  <si>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</si>
  <si>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</si>
  <si>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</si>
  <si>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</si>
  <si>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</si>
  <si>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</si>
  <si>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</si>
  <si>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</si>
  <si>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</si>
  <si>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</si>
  <si>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</si>
  <si>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</si>
  <si>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</si>
  <si>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</si>
  <si>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</si>
  <si>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</si>
  <si>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</si>
  <si>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</si>
  <si>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</si>
  <si>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</si>
  <si>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</si>
  <si>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</si>
  <si>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</si>
  <si>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</si>
  <si>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</si>
  <si>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</si>
  <si>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</si>
  <si>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</si>
  <si>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</si>
  <si>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</si>
  <si>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</si>
  <si>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</si>
  <si>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</si>
  <si>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</si>
  <si>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</si>
  <si>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</si>
  <si>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</si>
  <si>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</si>
  <si>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</si>
  <si>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</si>
  <si>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</si>
  <si>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</si>
  <si>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</si>
  <si>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</si>
  <si>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</si>
  <si>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</si>
  <si>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</si>
  <si>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</si>
  <si>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</si>
  <si>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</si>
  <si>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</si>
  <si>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</si>
  <si>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</si>
  <si>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</si>
  <si>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</si>
  <si>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</si>
  <si>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</si>
  <si>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</si>
  <si>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</si>
  <si>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</si>
  <si>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</si>
  <si>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</si>
  <si>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</si>
  <si>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</si>
  <si>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</si>
  <si>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</si>
  <si>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</si>
  <si>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</si>
  <si>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</si>
  <si>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</si>
  <si>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</si>
  <si>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</si>
  <si>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</si>
  <si>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</si>
  <si>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</si>
  <si>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</si>
  <si>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</si>
  <si>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</si>
  <si>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</si>
  <si>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</si>
  <si>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</si>
  <si>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</si>
  <si>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</si>
  <si>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</si>
  <si>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</si>
  <si>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</si>
  <si>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</si>
  <si>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</si>
  <si>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</si>
  <si>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</si>
  <si>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</si>
  <si>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</si>
  <si>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</si>
  <si>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</si>
  <si>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</si>
  <si>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</si>
  <si>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</si>
  <si>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</si>
  <si>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</si>
  <si>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</si>
  <si>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</si>
  <si>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</si>
  <si>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</si>
  <si>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</si>
  <si>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</si>
  <si>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</si>
  <si>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</si>
  <si>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</si>
  <si>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</si>
  <si>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</si>
  <si>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</si>
  <si>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</si>
  <si>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</si>
  <si>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</si>
  <si>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</si>
  <si>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</si>
  <si>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</si>
  <si>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</si>
  <si>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</si>
  <si>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</si>
  <si>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</si>
  <si>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</si>
  <si>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</si>
  <si>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</si>
  <si>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</si>
  <si>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</si>
  <si>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</si>
  <si>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</si>
  <si>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</si>
  <si>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</si>
  <si>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</si>
  <si>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</si>
  <si>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</si>
  <si>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</si>
  <si>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</si>
  <si>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</si>
  <si>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</si>
  <si>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</si>
  <si>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</si>
  <si>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</si>
  <si>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</si>
  <si>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</si>
  <si>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</si>
  <si>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</si>
  <si>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</si>
  <si>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</si>
  <si>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</si>
  <si>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</si>
  <si>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</si>
  <si>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</si>
  <si>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</si>
  <si>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</si>
  <si>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</si>
  <si>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</si>
  <si>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</si>
  <si>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</si>
  <si>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</si>
  <si>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</si>
  <si>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</si>
  <si>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</si>
  <si>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</si>
  <si>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</si>
  <si>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</si>
  <si>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</si>
  <si>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</si>
  <si>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Правый</t>
  </si>
  <si>
    <t xml:space="preserve">SCW Индефлятор </t>
  </si>
  <si>
    <t>50 ml</t>
  </si>
  <si>
    <t>Совместно с д/кардиологом: с учетом клинических данных, ЭКГ и КАГ рекомендована ЧКВ ПКА.</t>
  </si>
  <si>
    <t>150 ml</t>
  </si>
  <si>
    <t>06:06</t>
  </si>
  <si>
    <t>Голубев К.В.</t>
  </si>
  <si>
    <t>проходим, контуры ровные</t>
  </si>
  <si>
    <r>
      <t xml:space="preserve">миокардиальный мостик среднего сегмента с компрессией в систолу 30%. Антеградный кровоток TIMI III.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проходим, контуры ровные. Антеградный кровоток TIMI III</t>
    </r>
  </si>
  <si>
    <t xml:space="preserve">стеноз проксимального сегмента 70%.  Антеградный кровоток TIMI III. </t>
  </si>
  <si>
    <t>неровности контуров устья ПКА, на границе проксимального и среднего сегмента субтотальный стеноз, стеноз дистального сегмента 50%. Антеградный кровоток TIMI II.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</si>
  <si>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>Строгий контроль места пункции, повязка  на руке до 6 ч.</t>
    </r>
  </si>
  <si>
    <t>Устье ПКА катетеризировано проводниковым катетером Launcher JR 3,5 6Fr. Коронарный проводник Sion black заведен в дистальный сегмент ПКА. В зону проксимального сегмента с полным покрытием значимого стеноза позиционирован и имплантирован DES Resolute Integtity 3.0-30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TIMI III полностью восстановлен с полным контрастированием дистальных сегментов ЗМЖВ и ЗБВ.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</si>
  <si>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 xml:space="preserve">Заведующий отделения: Д.В. Карчевский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</si>
</sst>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16" sqref="K16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45198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0.54513888888888895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0.55208333333333337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 x14ac:dyDescent="0.3">
      <c r="A11" s="89" t="s">
        <v>192</v>
      </c>
      <c r="B11" s="201" t="s">
        <v>518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 x14ac:dyDescent="0.25">
      <c r="A12" s="81" t="s">
        <v>8</v>
      </c>
      <c r="B12" s="82">
        <v>23220</v>
      </c>
      <c r="C12" s="12"/>
      <c r="D12" s="95" t="s">
        <v>303</v>
      </c>
      <c r="E12" s="93"/>
      <c r="F12" s="93"/>
      <c r="G12" s="24" t="s">
        <v>259</v>
      </c>
      <c r="H12" s="26"/>
    </row>
    <row r="13" spans="1:8" ht="15.75" x14ac:dyDescent="0.25">
      <c r="A13" s="15" t="s">
        <v>10</v>
      </c>
      <c r="B13" s="30">
        <f>DATEDIF(B12,B8,"y")</f>
        <v>60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26715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517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1700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3.23</v>
      </c>
    </row>
    <row r="18" spans="1:8" ht="14.45" customHeight="1" x14ac:dyDescent="0.25">
      <c r="A18" s="57" t="s">
        <v>188</v>
      </c>
      <c r="B18" s="87" t="s">
        <v>512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519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520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521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522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515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2" zoomScaleNormal="100" zoomScaleSheetLayoutView="100" zoomScalePageLayoutView="90" workbookViewId="0">
      <selection activeCell="O18" sqref="O18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45198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0.55208333333333337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0.57638888888888895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2.430555555555558E-2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Голубев К.В.</v>
      </c>
      <c r="D16" s="95" t="s">
        <v>303</v>
      </c>
      <c r="E16" s="93"/>
      <c r="F16" s="93"/>
      <c r="G16" s="80" t="str">
        <f>КАГ!G12</f>
        <v>Селезнёва М.В.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23220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60</v>
      </c>
      <c r="H18" s="39"/>
    </row>
    <row r="19" spans="1:8" ht="14.45" customHeight="1" x14ac:dyDescent="0.25">
      <c r="A19" s="15" t="s">
        <v>12</v>
      </c>
      <c r="B19" s="68">
        <f>КАГ!B14</f>
        <v>26715</v>
      </c>
      <c r="C19" s="69"/>
      <c r="D19" s="69"/>
      <c r="E19" s="69"/>
      <c r="F19" s="69"/>
      <c r="G19" s="166" t="s">
        <v>402</v>
      </c>
      <c r="H19" s="181" t="str">
        <f>КАГ!H15</f>
        <v>06:06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1700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3.23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524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514</v>
      </c>
      <c r="C40" s="120"/>
      <c r="D40" s="245" t="s">
        <v>523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516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30" sqref="H30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45198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Голубев К.В.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23220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60</v>
      </c>
    </row>
    <row r="7" spans="1:4" x14ac:dyDescent="0.25">
      <c r="A7" s="38"/>
      <c r="C7" s="101" t="s">
        <v>12</v>
      </c>
      <c r="D7" s="103">
        <f>КАГ!$B$14</f>
        <v>26715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45198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513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381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324</v>
      </c>
      <c r="C16" s="183" t="s">
        <v>462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5"/>
      <c r="C17" s="183"/>
      <c r="D17" s="141"/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525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Sion Black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2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3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4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5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6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7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8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9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11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12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13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14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15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16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17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18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19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20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513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21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22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23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24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>Fielder</v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25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>Fielder XT-A</v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26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>Fielder XT-R</v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27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>Gaia Second</v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28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>Gaia Third</v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29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>Intuition</v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30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31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32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33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>Rinato</v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34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35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36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37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>Sion</v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1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38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>Sion Black</v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39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>Sion Blue</v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40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>Thunder</v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41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>Whisper MS</v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42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>Winn 200T</v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43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44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45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>BMS, Integtity</v>
      </c>
      <c r="Y46" s="115" t="str">
        <f>IFERROR(INDEX(Расходка[Наименование расходного материала],MATCH(Расходка[[#This Row],[№]],Поиск_расходки[Индекс8],0)),"")</f>
        <v>BMS, Integtity</v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46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>DES, Calipso</v>
      </c>
      <c r="Y47" s="115" t="str">
        <f>IFERROR(INDEX(Расходка[Наименование расходного материала],MATCH(Расходка[[#This Row],[№]],Поиск_расходки[Индекс8],0)),"")</f>
        <v>DES, Calipso</v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47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>DES, NanoMed</v>
      </c>
      <c r="Y48" s="115" t="str">
        <f>IFERROR(INDEX(Расходка[Наименование расходного материала],MATCH(Расходка[[#This Row],[№]],Поиск_расходки[Индекс8],0)),"")</f>
        <v>DES, NanoMed</v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1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48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9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49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0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50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>DES, Firehawk</v>
      </c>
      <c r="Y51" s="115" t="str">
        <f>IFERROR(INDEX(Расходка[Наименование расходного материала],MATCH(Расходка[[#This Row],[№]],Поиск_расходки[Индекс8],0)),"")</f>
        <v>DES, Firehawk</v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51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2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52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53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54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55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56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7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57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57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8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58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58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59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59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59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0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0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60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1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61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2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62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3" s="115" t="str">
        <f>IFERROR(INDEX(Расходка[Наименование расходного материала],MATCH(Расходка[[#This Row],[№]],Поиск_расходки[Индекс7],0)),"")</f>
        <v>Launcher 6F JR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63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4" s="115" t="str">
        <f>IFERROR(INDEX(Расходка[Наименование расходного материала],MATCH(Расходка[[#This Row],[№]],Поиск_расходки[Индекс7],0)),"")</f>
        <v>Launcher 7F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7F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64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5" s="115" t="str">
        <f>IFERROR(INDEX(Расходка[Наименование расходного материала],MATCH(Расходка[[#This Row],[№]],Поиск_расходки[Индекс7],0)),"")</f>
        <v>Launcher 7F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7F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65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66" s="115" t="str">
        <f>IFERROR(INDEX(Расходка[Наименование расходного материала],MATCH(Расходка[[#This Row],[№]],Поиск_расходки[Индекс7],0)),"")</f>
        <v>Angio-Seal™ VIP</v>
      </c>
      <c r="Y66" s="115" t="str">
        <f>IFERROR(INDEX(Расходка[Наименование расходного материала],MATCH(Расходка[[#This Row],[№]],Поиск_расходки[Индекс8],0)),"")</f>
        <v>Angio-Seal™ VIP</v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2023-09-29T11:03:55Z</cp:lastPrinted>
  <dcterms:created xsi:type="dcterms:W3CDTF">2015-06-05T18:19:34Z</dcterms:created>
  <dcterms:modified xsi:type="dcterms:W3CDTF">2023-09-29T11:03:59Z</dcterms:modified>
</cp:coreProperties>
</file>