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Но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70" i="1"/>
  <c r="S43" i="1"/>
  <c r="S46" i="1"/>
  <c r="S35" i="1"/>
  <c r="S8" i="1"/>
  <c r="S44" i="1"/>
  <c r="S9" i="1"/>
  <c r="S37" i="1"/>
  <c r="S57" i="1"/>
  <c r="S74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33" i="1" l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<sst xmlns="http://schemas.openxmlformats.org/spreadsheetml/2006/main" count="876" uniqueCount="530">
  <si>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</si>
  <si>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</si>
  <si>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</si>
  <si>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</si>
  <si>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</si>
  <si>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</si>
  <si>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</si>
  <si>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</si>
  <si>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</si>
  <si>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</si>
  <si>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</si>
  <si>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</si>
  <si>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</si>
  <si>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</si>
  <si>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</si>
  <si>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</si>
  <si>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</si>
  <si>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</si>
  <si>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</si>
  <si>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</si>
  <si>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</si>
  <si>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</si>
  <si>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</si>
  <si>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</si>
  <si>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</si>
  <si>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</si>
  <si>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</si>
  <si>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</si>
  <si>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</si>
  <si>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</si>
  <si>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</si>
  <si>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</si>
  <si>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</si>
  <si>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</si>
  <si>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</si>
  <si>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</si>
  <si>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</si>
  <si>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</si>
  <si>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</si>
  <si>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</si>
  <si>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</si>
  <si>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</si>
  <si>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</si>
  <si>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</si>
  <si>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</si>
  <si>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</si>
  <si>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</si>
  <si>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</si>
  <si>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</si>
  <si>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</si>
  <si>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</si>
  <si>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</si>
  <si>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</si>
  <si>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</si>
  <si>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</si>
  <si>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</si>
  <si>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</si>
  <si>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</si>
  <si>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</si>
  <si>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</si>
  <si>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</si>
  <si>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</si>
  <si>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</si>
  <si>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</si>
  <si>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</si>
  <si>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</si>
  <si>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</si>
  <si>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</si>
  <si>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</si>
  <si>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</si>
  <si>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</si>
  <si>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</si>
  <si>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</si>
  <si>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</si>
  <si>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</si>
  <si>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</si>
  <si>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</si>
  <si>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</si>
  <si>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</si>
  <si>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</si>
  <si>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</si>
  <si>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</si>
  <si>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</si>
  <si>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</si>
  <si>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</si>
  <si>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</si>
  <si>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</si>
  <si>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</si>
  <si>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</si>
  <si>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</si>
  <si>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</si>
  <si>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</si>
  <si>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</si>
  <si>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</si>
  <si>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</si>
  <si>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</si>
  <si>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</si>
  <si>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</si>
  <si>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</si>
  <si>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</si>
  <si>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</si>
  <si>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</si>
  <si>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</si>
  <si>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</si>
  <si>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</si>
  <si>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</si>
  <si>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</si>
  <si>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</si>
  <si>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</si>
  <si>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</si>
  <si>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</si>
  <si>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</si>
  <si>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</si>
  <si>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</si>
  <si>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</si>
  <si>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</si>
  <si>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</si>
  <si>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</si>
  <si>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</si>
  <si>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</si>
  <si>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</si>
  <si>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</si>
  <si>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</si>
  <si>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</si>
  <si>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</si>
  <si>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</si>
  <si>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</si>
  <si>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</si>
  <si>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</si>
  <si>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</si>
  <si>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</si>
  <si>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</si>
  <si>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</si>
  <si>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</si>
  <si>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</si>
  <si>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</si>
  <si>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</si>
  <si>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</si>
  <si>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</si>
  <si>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</si>
  <si>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</si>
  <si>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</si>
  <si>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</si>
  <si>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</si>
  <si>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</si>
  <si>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</si>
  <si>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</si>
  <si>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</si>
  <si>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</si>
  <si>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</si>
  <si>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</si>
  <si>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</si>
  <si>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</si>
  <si>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</si>
  <si>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</si>
  <si>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</si>
  <si>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</si>
  <si>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</si>
  <si>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</si>
  <si>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</si>
  <si>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</si>
  <si>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</si>
  <si>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</si>
  <si>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</si>
  <si>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</si>
  <si>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</si>
  <si>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</si>
  <si>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</si>
  <si>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</si>
  <si>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</si>
  <si>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</si>
  <si>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</si>
  <si>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</si>
  <si>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</si>
  <si>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</si>
  <si>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</si>
  <si>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</si>
  <si>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</si>
  <si>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</si>
  <si>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</si>
  <si>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</si>
  <si>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</si>
  <si>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</si>
  <si>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</si>
  <si>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</si>
  <si>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</si>
  <si>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</si>
  <si>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</si>
  <si>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</si>
  <si>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</si>
  <si>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</si>
  <si>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</si>
  <si>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</si>
  <si>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</si>
  <si>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</si>
  <si>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</si>
  <si>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</si>
  <si>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</si>
  <si>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</si>
  <si>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</si>
  <si>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</si>
  <si>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</si>
  <si>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</si>
  <si>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</si>
  <si>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</si>
  <si>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</si>
  <si>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</si>
  <si>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</si>
  <si>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</si>
  <si>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</si>
  <si>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</si>
  <si>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</si>
  <si>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</si>
  <si>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</si>
  <si>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</si>
  <si>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</si>
  <si>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</si>
  <si>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</si>
  <si>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</si>
  <si>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</si>
  <si>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</si>
  <si>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</si>
  <si>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</si>
  <si>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</si>
  <si>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</si>
  <si>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</si>
  <si>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</si>
  <si>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</si>
  <si>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</si>
  <si>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</si>
  <si>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</si>
  <si>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</si>
  <si>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</si>
  <si>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</si>
  <si>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</si>
  <si>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</si>
  <si>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</si>
  <si>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</si>
  <si>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</si>
  <si>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</si>
  <si>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</si>
  <si>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</si>
  <si>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</si>
  <si>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</si>
  <si>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</si>
  <si>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</si>
  <si>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</si>
  <si>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</si>
  <si>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</si>
  <si>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</si>
  <si>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</si>
  <si>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</si>
  <si>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</si>
  <si>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</si>
  <si>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</si>
  <si>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</si>
  <si>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</si>
  <si>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</si>
  <si>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</si>
  <si>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</si>
  <si>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</si>
  <si>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</si>
  <si>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</si>
  <si>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</si>
  <si>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</si>
  <si>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</si>
  <si>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</si>
  <si>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</si>
  <si>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</si>
  <si>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</si>
  <si>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</si>
  <si>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</si>
  <si>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</si>
  <si>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</si>
  <si>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</si>
  <si>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</si>
  <si>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</si>
  <si>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</si>
  <si>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</si>
  <si>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</si>
  <si>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</si>
  <si>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</si>
  <si>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</si>
  <si>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</si>
  <si>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</si>
  <si>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</si>
  <si>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</si>
  <si>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</si>
  <si>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</si>
  <si>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</si>
  <si>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</si>
  <si>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</si>
  <si>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</si>
  <si>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</si>
  <si>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</si>
  <si>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</si>
  <si>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</si>
  <si>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</si>
  <si>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</si>
  <si>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</si>
  <si>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</si>
  <si>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</si>
  <si>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</si>
  <si>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</si>
  <si>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</si>
  <si>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</si>
  <si>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</si>
  <si>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</si>
  <si>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</si>
  <si>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</si>
  <si>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</si>
  <si>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</si>
  <si>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</si>
  <si>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</si>
  <si>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</si>
  <si>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</si>
  <si>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</si>
  <si>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</si>
  <si>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</si>
  <si>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</si>
  <si>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</si>
  <si>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</si>
  <si>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</si>
  <si>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</si>
  <si>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</si>
  <si>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</si>
  <si>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</si>
  <si>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</si>
  <si>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</si>
  <si>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</si>
  <si>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</si>
  <si>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</si>
  <si>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</si>
  <si>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</si>
  <si>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</si>
  <si>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</si>
  <si>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</si>
  <si>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</si>
  <si>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</si>
  <si>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</si>
  <si>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</si>
  <si>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</si>
  <si>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</si>
  <si>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</si>
  <si>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</si>
  <si>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</si>
  <si>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</si>
  <si>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</si>
  <si>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</si>
  <si>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</si>
  <si>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</si>
  <si>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</si>
  <si>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</si>
  <si>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</si>
  <si>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</si>
  <si>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</si>
  <si>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</si>
  <si>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</si>
  <si>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</si>
  <si>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</si>
  <si>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</si>
  <si>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</si>
  <si>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</si>
  <si>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</si>
  <si>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</si>
  <si>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</si>
  <si>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</si>
  <si>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</si>
  <si>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</si>
  <si>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</si>
  <si>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</si>
  <si>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</si>
  <si>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</si>
  <si>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</si>
  <si>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</si>
  <si>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</si>
  <si>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</si>
  <si>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</si>
  <si>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</si>
  <si>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</si>
  <si>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</si>
  <si>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</si>
  <si>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</si>
  <si>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</si>
  <si>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</si>
  <si>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</si>
  <si>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</si>
  <si>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</si>
  <si>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</si>
  <si>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</si>
  <si>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</si>
  <si>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</si>
  <si>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</si>
  <si>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</si>
  <si>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</si>
  <si>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</si>
  <si>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</si>
  <si>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</si>
  <si>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</si>
  <si>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</si>
  <si>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</si>
  <si>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</si>
  <si>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</si>
  <si>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</si>
  <si>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</si>
  <si>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</si>
  <si>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</si>
  <si>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</si>
  <si>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</si>
  <si>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</si>
  <si>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</si>
  <si>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</si>
  <si>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</si>
  <si>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</si>
  <si>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</si>
  <si>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</si>
  <si>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</si>
  <si>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</si>
  <si>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</si>
  <si>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</si>
  <si>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</si>
  <si>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</si>
  <si>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</si>
  <si>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</si>
  <si>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</si>
  <si>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</si>
  <si>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</si>
  <si>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</si>
  <si>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</si>
  <si>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</si>
  <si>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</si>
  <si>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</si>
  <si>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</si>
  <si>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</si>
  <si>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</si>
  <si>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</si>
  <si>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</si>
  <si>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</si>
  <si>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</si>
  <si>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</si>
  <si>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</si>
  <si>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</si>
  <si>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</si>
  <si>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</si>
  <si>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</si>
  <si>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</si>
  <si>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</si>
  <si>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</si>
  <si>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</si>
  <si>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</si>
  <si>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</si>
  <si>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</si>
  <si>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</si>
  <si>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</si>
  <si>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</si>
  <si>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</si>
  <si>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</si>
  <si>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</si>
  <si>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</si>
  <si>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</si>
  <si>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</si>
  <si>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</si>
  <si>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</si>
  <si>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</si>
  <si>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</si>
  <si>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</si>
  <si>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</si>
  <si>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</si>
  <si>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</si>
  <si>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</si>
  <si>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</si>
  <si>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</si>
  <si>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</si>
  <si>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</si>
  <si>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</si>
  <si>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</si>
  <si>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</si>
  <si>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</si>
  <si>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</si>
  <si>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</si>
  <si>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</si>
  <si>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</si>
  <si>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</si>
  <si>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</si>
  <si>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</si>
  <si>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</si>
  <si>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</si>
  <si>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</si>
  <si>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</si>
  <si>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</si>
  <si>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</si>
  <si>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</si>
  <si>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</si>
  <si>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</si>
  <si>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</si>
  <si>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</si>
  <si>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</si>
  <si>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</si>
  <si>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</si>
  <si>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</si>
  <si>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</si>
  <si>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</si>
  <si>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</si>
  <si>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</si>
  <si>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</si>
  <si>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</si>
  <si>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</si>
  <si>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</si>
  <si>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</si>
  <si>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</si>
  <si>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</si>
  <si>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</si>
  <si>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</si>
  <si>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</si>
  <si>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</si>
  <si>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</si>
  <si>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</si>
  <si>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</si>
  <si>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проходим,  контуры ровные.</t>
  </si>
  <si>
    <t>22:18</t>
  </si>
  <si>
    <t>лучевой</t>
  </si>
  <si>
    <t>Извлечён</t>
  </si>
  <si>
    <t>Горбачёва М.Л.</t>
  </si>
  <si>
    <t>стеноз проксимального сегмента  40%, на границе проксимального и среднего сегментов тотальная окклюзия, на фоне выраженной извитости среднего сегмента определяется локальный стеноз 50%, выраженная извитость дистального сегмента со стенозами 60% Антеградный кровоток TIMI 0. TTG2, Rentrop 0</t>
  </si>
  <si>
    <t>неровности контуров проксимального сегмента ОА и проксимальной трети ВТК. Антеградный кровоток TIMI III.</t>
  </si>
  <si>
    <t>стеноз проксимального сегмента 75%, неровности контуров среднего сегмента. Антеградный кровоток TIMI III.</t>
  </si>
  <si>
    <t xml:space="preserve">Совместно с д/кардиологом: с учетом клинических данных, ЭКГ и КАГ рекомендована ЧКВ ПНА в экстренном порядке. </t>
  </si>
  <si>
    <t>200 ml</t>
  </si>
  <si>
    <t>1) Строгий контроль места пункции! Повязку убрать через 6ч</t>
  </si>
  <si>
    <t>Устье ствола ЛКА  катетеризировано проводниковым катетером Launcher EBU3/5 6Fr. Коронарный проводник AngioLine 1 гр, (использованы 2 шт) проведен за зону окклюзии в средний сегментв ПНА. Реканализация выполнена  БК Колибри 2.0. В зону нестабильного остаточного стеноза  с частичным покрытием проксимального сегмента ПНА имплантирован DES Resolute Integrity  2,5-22 мм, давлением 12 атм. Постдилатация и оптимизация стента БК NC Колибри 3.0 - 15  и NC Accuforce 3.5-6, давлением 18-14 атм. соответственно.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восстановлен до  TIMI III.  Ангиографический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</si>
</sst>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O17" sqref="O1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45249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0.125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0.13194444444444445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1" t="s">
        <v>522</v>
      </c>
      <c r="C11" s="8"/>
      <c r="D11" s="95" t="s">
        <v>170</v>
      </c>
      <c r="E11" s="93"/>
      <c r="F11" s="93"/>
      <c r="G11" s="24" t="s">
        <v>266</v>
      </c>
      <c r="H11" s="26"/>
    </row>
    <row r="12" spans="1:8" ht="16.5" thickTop="1">
      <c r="A12" s="81" t="s">
        <v>8</v>
      </c>
      <c r="B12" s="82">
        <v>22090</v>
      </c>
      <c r="C12" s="12"/>
      <c r="D12" s="95" t="s">
        <v>303</v>
      </c>
      <c r="E12" s="93"/>
      <c r="F12" s="93"/>
      <c r="G12" s="24" t="s">
        <v>506</v>
      </c>
      <c r="H12" s="26"/>
    </row>
    <row r="13" spans="1:8" ht="15.75">
      <c r="A13" s="15" t="s">
        <v>10</v>
      </c>
      <c r="B13" s="30">
        <f>DATEDIF(B12,B8,"y")</f>
        <v>63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31680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519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7730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14.686999999999999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520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518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523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524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525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526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521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5" zoomScale="110" zoomScaleNormal="100" zoomScaleSheetLayoutView="110" zoomScalePageLayoutView="90" workbookViewId="0">
      <selection activeCell="J33" sqref="J3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221</v>
      </c>
      <c r="D8" s="235"/>
      <c r="E8" s="235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45249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0.13194444444444445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0.1875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5.5555555555555552E-2</v>
      </c>
      <c r="D15" s="95" t="s">
        <v>170</v>
      </c>
      <c r="E15" s="93"/>
      <c r="F15" s="93"/>
      <c r="G15" s="80" t="str">
        <f>КАГ!G11</f>
        <v>Станкевич И.В.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Горбачёва М.Л.</v>
      </c>
      <c r="D16" s="95" t="s">
        <v>303</v>
      </c>
      <c r="E16" s="93"/>
      <c r="F16" s="93"/>
      <c r="G16" s="80" t="str">
        <f>КАГ!G12</f>
        <v>Прудникова Ю.А.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22090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63</v>
      </c>
      <c r="H18" s="39"/>
    </row>
    <row r="19" spans="1:8" ht="14.45" customHeight="1">
      <c r="A19" s="15" t="s">
        <v>12</v>
      </c>
      <c r="B19" s="68">
        <f>КАГ!B14</f>
        <v>31680</v>
      </c>
      <c r="C19" s="69"/>
      <c r="D19" s="69"/>
      <c r="E19" s="69"/>
      <c r="F19" s="69"/>
      <c r="G19" s="166" t="s">
        <v>401</v>
      </c>
      <c r="H19" s="181" t="str">
        <f>КАГ!H15</f>
        <v>22:18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7730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14.686999999999999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0.13500000000000001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529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528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527</v>
      </c>
      <c r="H50" s="39"/>
    </row>
    <row r="51" spans="1:8">
      <c r="A51" s="65" t="s">
        <v>206</v>
      </c>
      <c r="B51" s="66" t="s">
        <v>521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9" sqref="H1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45249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Горбачёва М.Л.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22090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63</v>
      </c>
    </row>
    <row r="7" spans="1:4">
      <c r="A7" s="38"/>
      <c r="C7" s="101" t="s">
        <v>12</v>
      </c>
      <c r="D7" s="103">
        <f>КАГ!$B$14</f>
        <v>31680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45249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2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400</v>
      </c>
      <c r="C17" s="183" t="s">
        <v>417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6" t="s">
        <v>312</v>
      </c>
      <c r="C18" s="136" t="s">
        <v>418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323</v>
      </c>
      <c r="C19" s="136" t="s">
        <v>442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2" s="115" t="str">
        <f>IFERROR(INDEX(Расходка[Наименование расходного материала],MATCH(Расходка[[#This Row],[№]],Поиск_расходки[Индекс8],0)),"")</f>
        <v>NC Accuforce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1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1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1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2023-11-19T02:33:16Z</cp:lastPrinted>
  <dcterms:created xsi:type="dcterms:W3CDTF">2015-06-05T18:19:34Z</dcterms:created>
  <dcterms:modified xsi:type="dcterms:W3CDTF">2023-11-19T02:33:21Z</dcterms:modified>
</cp:coreProperties>
</file>