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32" i="1"/>
  <c r="S70" i="1"/>
  <c r="S72" i="1"/>
  <c r="S65" i="1"/>
  <c r="S43" i="1"/>
  <c r="S48" i="1"/>
  <c r="S46" i="1"/>
  <c r="S50" i="1"/>
  <c r="S35" i="1"/>
  <c r="S12" i="1"/>
  <c r="S8" i="1"/>
  <c r="S10" i="1"/>
  <c r="S44" i="1"/>
  <c r="S23" i="1"/>
  <c r="S9" i="1"/>
  <c r="S63" i="1"/>
  <c r="S37" i="1"/>
  <c r="S33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22" i="1" l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<sst xmlns="http://schemas.openxmlformats.org/spreadsheetml/2006/main" count="870" uniqueCount="533">
  <si>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</si>
  <si>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</si>
  <si>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</si>
  <si>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</si>
  <si>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</si>
  <si>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</si>
  <si>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</si>
  <si>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</si>
  <si>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</si>
  <si>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</si>
  <si>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</si>
  <si>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</si>
  <si>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</si>
  <si>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</si>
  <si>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</si>
  <si>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</si>
  <si>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</si>
  <si>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</si>
  <si>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</si>
  <si>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</si>
  <si>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</si>
  <si>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</si>
  <si>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</si>
  <si>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</si>
  <si>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</si>
  <si>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</si>
  <si>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</si>
  <si>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</si>
  <si>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</si>
  <si>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</si>
  <si>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</si>
  <si>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</si>
  <si>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</si>
  <si>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</si>
  <si>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</si>
  <si>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</si>
  <si>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</si>
  <si>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</si>
  <si>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</si>
  <si>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</si>
  <si>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</si>
  <si>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</si>
  <si>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</si>
  <si>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</si>
  <si>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</si>
  <si>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</si>
  <si>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</si>
  <si>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</si>
  <si>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</si>
  <si>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</si>
  <si>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</si>
  <si>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</si>
  <si>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</si>
  <si>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</si>
  <si>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</si>
  <si>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</si>
  <si>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</si>
  <si>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</si>
  <si>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</si>
  <si>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</si>
  <si>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</si>
  <si>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</si>
  <si>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</si>
  <si>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</si>
  <si>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</si>
  <si>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</si>
  <si>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</si>
  <si>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</si>
  <si>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</si>
  <si>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</si>
  <si>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</si>
  <si>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</si>
  <si>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</si>
  <si>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</si>
  <si>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</si>
  <si>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</si>
  <si>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</si>
  <si>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</si>
  <si>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</si>
  <si>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</si>
  <si>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</si>
  <si>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</si>
  <si>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</si>
  <si>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</si>
  <si>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</si>
  <si>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</si>
  <si>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</si>
  <si>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</si>
  <si>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</si>
  <si>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</si>
  <si>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</si>
  <si>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</si>
  <si>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</si>
  <si>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</si>
  <si>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</si>
  <si>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</si>
  <si>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</si>
  <si>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</si>
  <si>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</si>
  <si>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</si>
  <si>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</si>
  <si>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</si>
  <si>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</si>
  <si>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</si>
  <si>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</si>
  <si>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</si>
  <si>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</si>
  <si>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</si>
  <si>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</si>
  <si>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</si>
  <si>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</si>
  <si>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</si>
  <si>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</si>
  <si>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</si>
  <si>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</si>
  <si>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</si>
  <si>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</si>
  <si>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</si>
  <si>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</si>
  <si>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</si>
  <si>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</si>
  <si>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</si>
  <si>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</si>
  <si>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</si>
  <si>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</si>
  <si>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</si>
  <si>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</si>
  <si>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</si>
  <si>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</si>
  <si>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</si>
  <si>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</si>
  <si>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</si>
  <si>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</si>
  <si>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</si>
  <si>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</si>
  <si>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</si>
  <si>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</si>
  <si>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</si>
  <si>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</si>
  <si>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</si>
  <si>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</si>
  <si>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</si>
  <si>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</si>
  <si>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</si>
  <si>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</si>
  <si>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</si>
  <si>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</si>
  <si>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</si>
  <si>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</si>
  <si>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</si>
  <si>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</si>
  <si>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</si>
  <si>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</si>
  <si>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</si>
  <si>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</si>
  <si>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</si>
  <si>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</si>
  <si>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</si>
  <si>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</si>
  <si>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</si>
  <si>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</si>
  <si>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</si>
  <si>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</si>
  <si>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</si>
  <si>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</si>
  <si>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</si>
  <si>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</si>
  <si>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</si>
  <si>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</si>
  <si>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</si>
  <si>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</si>
  <si>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</si>
  <si>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</si>
  <si>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</si>
  <si>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</si>
  <si>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</si>
  <si>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</si>
  <si>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</si>
  <si>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</si>
  <si>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</si>
  <si>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</si>
  <si>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</si>
  <si>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</si>
  <si>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</si>
  <si>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</si>
  <si>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</si>
  <si>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</si>
  <si>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</si>
  <si>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</si>
  <si>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</si>
  <si>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</si>
  <si>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</si>
  <si>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</si>
  <si>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</si>
  <si>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</si>
  <si>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</si>
  <si>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</si>
  <si>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</si>
  <si>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</si>
  <si>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</si>
  <si>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</si>
  <si>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</si>
  <si>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</si>
  <si>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</si>
  <si>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</si>
  <si>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</si>
  <si>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</si>
  <si>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</si>
  <si>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</si>
  <si>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</si>
  <si>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</si>
  <si>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</si>
  <si>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</si>
  <si>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</si>
  <si>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</si>
  <si>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</si>
  <si>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</si>
  <si>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</si>
  <si>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</si>
  <si>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</si>
  <si>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</si>
  <si>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</si>
  <si>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</si>
  <si>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</si>
  <si>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</si>
  <si>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</si>
  <si>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</si>
  <si>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</si>
  <si>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</si>
  <si>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</si>
  <si>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</si>
  <si>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</si>
  <si>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</si>
  <si>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</si>
  <si>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</si>
  <si>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</si>
  <si>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</si>
  <si>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</si>
  <si>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</si>
  <si>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</si>
  <si>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</si>
  <si>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</si>
  <si>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</si>
  <si>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</si>
  <si>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</si>
  <si>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</si>
  <si>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</si>
  <si>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</si>
  <si>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</si>
  <si>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</si>
  <si>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</si>
  <si>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</si>
  <si>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</si>
  <si>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</si>
  <si>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</si>
  <si>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</si>
  <si>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</si>
  <si>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</si>
  <si>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</si>
  <si>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</si>
  <si>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</si>
  <si>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</si>
  <si>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</si>
  <si>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</si>
  <si>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</si>
  <si>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</si>
  <si>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</si>
  <si>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</si>
  <si>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</si>
  <si>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</si>
  <si>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</si>
  <si>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</si>
  <si>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</si>
  <si>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</si>
  <si>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</si>
  <si>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</si>
  <si>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</si>
  <si>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</si>
  <si>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</si>
  <si>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</si>
  <si>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</si>
  <si>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</si>
  <si>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</si>
  <si>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</si>
  <si>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</si>
  <si>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</si>
  <si>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</si>
  <si>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</si>
  <si>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</si>
  <si>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</si>
  <si>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</si>
  <si>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</si>
  <si>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</si>
  <si>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</si>
  <si>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</si>
  <si>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</si>
  <si>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</si>
  <si>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</si>
  <si>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</si>
  <si>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</si>
  <si>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</si>
  <si>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</si>
  <si>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</si>
  <si>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</si>
  <si>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</si>
  <si>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</si>
  <si>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</si>
  <si>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</si>
  <si>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</si>
  <si>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</si>
  <si>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</si>
  <si>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</si>
  <si>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</si>
  <si>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</si>
  <si>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</si>
  <si>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</si>
  <si>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</si>
  <si>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</si>
  <si>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</si>
  <si>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</si>
  <si>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</si>
  <si>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</si>
  <si>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</si>
  <si>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</si>
  <si>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</si>
  <si>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</si>
  <si>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</si>
  <si>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</si>
  <si>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</si>
  <si>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</si>
  <si>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</si>
  <si>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</si>
  <si>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</si>
  <si>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</si>
  <si>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</si>
  <si>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</si>
  <si>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</si>
  <si>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</si>
  <si>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</si>
  <si>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</si>
  <si>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</si>
  <si>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</si>
  <si>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</si>
  <si>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</si>
  <si>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</si>
  <si>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</si>
  <si>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</si>
  <si>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</si>
  <si>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</si>
  <si>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</si>
  <si>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</si>
  <si>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</si>
  <si>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</si>
  <si>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</si>
  <si>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</si>
  <si>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</si>
  <si>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</si>
  <si>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</si>
  <si>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</si>
  <si>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</si>
  <si>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</si>
  <si>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</si>
  <si>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</si>
  <si>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</si>
  <si>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</si>
  <si>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</si>
  <si>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</si>
  <si>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</si>
  <si>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</si>
  <si>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</si>
  <si>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</si>
  <si>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</si>
  <si>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</si>
  <si>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</si>
  <si>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</si>
  <si>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</si>
  <si>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</si>
  <si>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</si>
  <si>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</si>
  <si>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</si>
  <si>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</si>
  <si>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</si>
  <si>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</si>
  <si>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</si>
  <si>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</si>
  <si>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</si>
  <si>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</si>
  <si>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</si>
  <si>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</si>
  <si>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</si>
  <si>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</si>
  <si>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</si>
  <si>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</si>
  <si>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</si>
  <si>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</si>
  <si>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</si>
  <si>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</si>
  <si>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</si>
  <si>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</si>
  <si>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</si>
  <si>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</si>
  <si>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</si>
  <si>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</si>
  <si>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</si>
  <si>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</si>
  <si>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</si>
  <si>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</si>
  <si>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</si>
  <si>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</si>
  <si>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</si>
  <si>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</si>
  <si>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</si>
  <si>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</si>
  <si>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</si>
  <si>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</si>
  <si>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</si>
  <si>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</si>
  <si>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</si>
  <si>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</si>
  <si>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</si>
  <si>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</si>
  <si>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</si>
  <si>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</si>
  <si>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</si>
  <si>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</si>
  <si>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</si>
  <si>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</si>
  <si>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</si>
  <si>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</si>
  <si>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</si>
  <si>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</si>
  <si>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</si>
  <si>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</si>
  <si>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</si>
  <si>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</si>
  <si>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</si>
  <si>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</si>
  <si>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</si>
  <si>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</si>
  <si>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</si>
  <si>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</si>
  <si>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</si>
  <si>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</si>
  <si>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</si>
  <si>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</si>
  <si>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</si>
  <si>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</si>
  <si>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</si>
  <si>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</si>
  <si>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</si>
  <si>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</si>
  <si>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</si>
  <si>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</si>
  <si>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</si>
  <si>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</si>
  <si>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</si>
  <si>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</si>
  <si>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</si>
  <si>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</si>
  <si>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</si>
  <si>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</si>
  <si>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</si>
  <si>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</si>
  <si>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</si>
  <si>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</si>
  <si>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</si>
  <si>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</si>
  <si>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</si>
  <si>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</si>
  <si>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</si>
  <si>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</si>
  <si>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</si>
  <si>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</si>
  <si>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</si>
  <si>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</si>
  <si>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</si>
  <si>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</si>
  <si>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</si>
  <si>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</si>
  <si>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</si>
  <si>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</si>
  <si>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</si>
  <si>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</si>
  <si>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</si>
  <si>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</si>
  <si>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</si>
  <si>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</si>
  <si>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</si>
  <si>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</si>
  <si>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</si>
  <si>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</si>
  <si>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</si>
  <si>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</si>
  <si>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</si>
  <si>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</si>
  <si>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</si>
  <si>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</si>
  <si>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</si>
  <si>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</si>
  <si>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</si>
  <si>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</si>
  <si>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</si>
  <si>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</si>
  <si>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</si>
  <si>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</si>
  <si>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</si>
  <si>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</si>
  <si>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</si>
  <si>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</si>
  <si>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</si>
  <si>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</si>
  <si>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</si>
  <si>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</si>
  <si>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</si>
  <si>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</si>
  <si>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</si>
  <si>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</si>
  <si>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</si>
  <si>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</si>
  <si>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</si>
  <si>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>3,75 - 12</t>
  </si>
  <si>
    <t>100 ml</t>
  </si>
  <si>
    <t>Устье ПКА катетеризировано проводниковым катетером Launcher JR 3/5 6Fr. Коронарный проводник Balancium, 1 шт заведен  в дистальный сегмент ПКА. В зону нестабильного значимого стеноза среднего сегмента с частичным покрытием дистального сегмента имплантированы DES NanoMed  3.5-24 мм, давлением 9 атм. Постдилатация и оптимизация стента на всём протяжении выполнена БК NC Accuforce 3.75-12, давлением 14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восстановлен до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</si>
  <si>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>Сергеев И.Н.</t>
  </si>
  <si>
    <t>09:24</t>
  </si>
  <si>
    <t>выраженная степень кальциноза. Хроническая окклюзия на уровне устья ствола ЛКА</t>
  </si>
  <si>
    <t>выраженная степень кальциноза.на протяжении проксимального и среднего сегментов. Хроническая окклюзия на уровне устья ПНА. Антеградный кровоток TIMI 0. Дистальный и средний сегменты  контрастируются за счёт маммарно-коронарного шунта.</t>
  </si>
  <si>
    <t>выраженная степень кальциноза.на протяжении проксимального и среднего сегментов. Хроническая окклюзия на уровне устья ОА. Антеградный кровоток TIMI 0.  Дистальный сегмент ОА, ВТК1,2 контрастируются за счёт аорто-коронарного шунта.</t>
  </si>
  <si>
    <t xml:space="preserve">1) Аорто-коронарного шунт по типу T- графта проходим, функционирует без признаков значимых стенозов и тромбоза.     2) Маммарно-коронарный шунт  проходим, функционирует без признаков значимых стенозов и тромбоза.     </t>
  </si>
  <si>
    <t>150 ml</t>
  </si>
  <si>
    <t>Совместно с д/кардиологом: с учетом клинических данных, ЭКГ и КАГ+ШГ рекомендована консервативная стратегия.</t>
  </si>
  <si>
    <t>Левый</t>
  </si>
  <si>
    <t>дистальное русло гипоплазировано. Определяется стеноз проксимального сегмента 70% (d сегмента не более 2.25 мм). Антеградный кровоток ближе к 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</si>
</sst>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8" fillId="0" borderId="5" xfId="0" applyFont="1" applyBorder="1" applyAlignment="1" applyProtection="1">
      <alignment horizontal="justify" vertical="top" wrapText="1"/>
      <protection locked="0"/>
    </xf>
    <xf numFmtId="0" fontId="68" fillId="0" borderId="11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45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L15" sqref="L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0" t="s">
        <v>214</v>
      </c>
      <c r="B6" s="211"/>
      <c r="C6" s="211"/>
      <c r="D6" s="211"/>
      <c r="E6" s="211"/>
      <c r="F6" s="211"/>
      <c r="G6" s="211"/>
      <c r="H6" s="21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A06.10.006.002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45239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0.78819444444444453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0.81597222222222221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>
      <c r="A12" s="81" t="s">
        <v>8</v>
      </c>
      <c r="B12" s="82">
        <v>20738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30836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524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6010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11.419</v>
      </c>
    </row>
    <row r="18" spans="1:8" ht="14.45" customHeight="1">
      <c r="A18" s="57" t="s">
        <v>188</v>
      </c>
      <c r="B18" s="87" t="s">
        <v>531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3" t="s">
        <v>525</v>
      </c>
      <c r="C20" s="214"/>
      <c r="D20" s="214"/>
      <c r="E20" s="214"/>
      <c r="F20" s="214"/>
      <c r="G20" s="214"/>
      <c r="H20" s="215"/>
    </row>
    <row r="21" spans="1:8">
      <c r="A21" s="58"/>
      <c r="B21" s="216"/>
      <c r="C21" s="216"/>
      <c r="D21" s="216"/>
      <c r="E21" s="216"/>
      <c r="F21" s="216"/>
      <c r="G21" s="216"/>
      <c r="H21" s="217"/>
    </row>
    <row r="22" spans="1:8" ht="15.6" customHeight="1">
      <c r="A22" s="59" t="s">
        <v>271</v>
      </c>
      <c r="B22" s="218" t="s">
        <v>526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8" t="s">
        <v>527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273</v>
      </c>
      <c r="B32" s="218" t="s">
        <v>532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38"/>
      <c r="D37" s="207" t="str">
        <f>IF($A$6=Вмешательства!$D$3,Вмешательства!$F$18,"")</f>
        <v>ШУНТЫ:</v>
      </c>
      <c r="E37" s="207"/>
      <c r="F37" s="119"/>
      <c r="G37" s="119"/>
      <c r="H37" s="123"/>
    </row>
    <row r="38" spans="1:8" ht="14.45" customHeight="1">
      <c r="A38" s="38"/>
      <c r="C38" s="124"/>
      <c r="D38" s="246" t="s">
        <v>528</v>
      </c>
      <c r="E38" s="208"/>
      <c r="F38" s="208"/>
      <c r="G38" s="208"/>
      <c r="H38" s="209"/>
    </row>
    <row r="39" spans="1:8" ht="14.45" customHeight="1">
      <c r="A39" s="35"/>
      <c r="B39" s="119"/>
      <c r="C39" s="124"/>
      <c r="D39" s="208"/>
      <c r="E39" s="208"/>
      <c r="F39" s="208"/>
      <c r="G39" s="208"/>
      <c r="H39" s="209"/>
    </row>
    <row r="40" spans="1:8" ht="14.45" customHeight="1">
      <c r="A40" s="35"/>
      <c r="B40" s="119"/>
      <c r="C40" s="124"/>
      <c r="D40" s="208"/>
      <c r="E40" s="208"/>
      <c r="F40" s="208"/>
      <c r="G40" s="208"/>
      <c r="H40" s="209"/>
    </row>
    <row r="41" spans="1:8" ht="14.45" customHeight="1">
      <c r="A41" s="35"/>
      <c r="B41" s="119"/>
      <c r="C41" s="124"/>
      <c r="D41" s="208"/>
      <c r="E41" s="208"/>
      <c r="F41" s="208"/>
      <c r="G41" s="208"/>
      <c r="H41" s="209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530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529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10" zoomScaleNormal="100" zoomScaleSheetLayoutView="110" zoomScalePageLayoutView="90" workbookViewId="0">
      <selection activeCell="J11" sqref="J1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/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4"/>
      <c r="D8" s="234"/>
      <c r="E8" s="234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4"/>
      <c r="D9" s="234"/>
      <c r="E9" s="234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38"/>
      <c r="D10" s="238"/>
      <c r="E10" s="238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45239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0.70486111111111116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0.73958333333333337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Сергеев И.Н.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20738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67</v>
      </c>
      <c r="H18" s="39"/>
    </row>
    <row r="19" spans="1:8" ht="14.45" customHeight="1">
      <c r="A19" s="15" t="s">
        <v>12</v>
      </c>
      <c r="B19" s="68">
        <f>КАГ!B14</f>
        <v>30836</v>
      </c>
      <c r="C19" s="69"/>
      <c r="D19" s="69"/>
      <c r="E19" s="69"/>
      <c r="F19" s="69"/>
      <c r="G19" s="166" t="s">
        <v>402</v>
      </c>
      <c r="H19" s="181" t="str">
        <f>КАГ!H15</f>
        <v>09:24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6010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11.419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2" t="s">
        <v>522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39" t="s">
        <v>519</v>
      </c>
      <c r="E40" s="240"/>
      <c r="F40" s="240"/>
      <c r="G40" s="240"/>
      <c r="H40" s="241"/>
    </row>
    <row r="41" spans="1:12" ht="14.45" customHeight="1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>
      <c r="A47" s="38"/>
      <c r="C47" s="120"/>
      <c r="D47" s="240"/>
      <c r="E47" s="240"/>
      <c r="F47" s="240"/>
      <c r="G47" s="240"/>
      <c r="H47" s="241"/>
    </row>
    <row r="48" spans="1:12" ht="14.45" customHeight="1">
      <c r="A48" s="38"/>
      <c r="C48" s="120"/>
      <c r="D48" s="240"/>
      <c r="E48" s="240"/>
      <c r="F48" s="240"/>
      <c r="G48" s="240"/>
      <c r="H48" s="241"/>
    </row>
    <row r="49" spans="1:8" ht="14.45" customHeight="1">
      <c r="A49" s="38"/>
      <c r="C49" s="120"/>
      <c r="D49" s="240"/>
      <c r="E49" s="240"/>
      <c r="F49" s="240"/>
      <c r="G49" s="240"/>
      <c r="H49" s="241"/>
    </row>
    <row r="50" spans="1:8">
      <c r="A50" s="62" t="s">
        <v>204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45239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Сергеев И.Н.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A06.10.006.002</v>
      </c>
      <c r="B5" s="134" t="str">
        <f>IF(ISBLANK(КАГ!A6),"",КАГ!A6)</f>
        <v>КОРОНАРОШУНТОГРАФИЯ</v>
      </c>
      <c r="C5" s="132" t="s">
        <v>8</v>
      </c>
      <c r="D5" s="102">
        <f>КАГ!$B$12</f>
        <v>20738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67</v>
      </c>
    </row>
    <row r="7" spans="1:4">
      <c r="A7" s="38"/>
      <c r="C7" s="101" t="s">
        <v>12</v>
      </c>
      <c r="D7" s="103">
        <f>КАГ!$B$14</f>
        <v>30836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45239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313</v>
      </c>
      <c r="C16" s="183" t="s">
        <v>520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345</v>
      </c>
      <c r="C17" s="183" t="s">
        <v>470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NC Accuforce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NanoMed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1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1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2023-11-09T16:48:47Z</cp:lastPrinted>
  <dcterms:created xsi:type="dcterms:W3CDTF">2015-06-05T18:19:34Z</dcterms:created>
  <dcterms:modified xsi:type="dcterms:W3CDTF">2023-11-09T16:48:55Z</dcterms:modified>
</cp:coreProperties>
</file>