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Ноябрь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1" l="1"/>
  <c r="E74" i="1"/>
  <c r="R73" i="1" s="1"/>
  <c r="F73" i="1"/>
  <c r="F74" i="1"/>
  <c r="S73" i="1" s="1"/>
  <c r="G73" i="1"/>
  <c r="G74" i="1"/>
  <c r="H73" i="1"/>
  <c r="H74" i="1"/>
  <c r="I73" i="1"/>
  <c r="I74" i="1"/>
  <c r="V73" i="1" s="1"/>
  <c r="J73" i="1"/>
  <c r="J74" i="1"/>
  <c r="W73" i="1" s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S74" i="1"/>
  <c r="V74" i="1"/>
  <c r="W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F69" i="1"/>
  <c r="F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17" i="3"/>
  <c r="A18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0" i="1" l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W66" i="1"/>
  <c r="W67" i="1"/>
  <c r="H65" i="1"/>
  <c r="H66" i="1" s="1"/>
  <c r="W64" i="1"/>
  <c r="W65" i="1"/>
  <c r="U2" i="1"/>
  <c r="W46" i="1"/>
  <c r="W56" i="1"/>
  <c r="W47" i="1"/>
  <c r="W39" i="1"/>
  <c r="W59" i="1"/>
  <c r="W48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W69" i="1"/>
  <c r="H68" i="1"/>
  <c r="W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W54" i="1"/>
  <c r="J70" i="1"/>
  <c r="W71" i="1" s="1"/>
  <c r="W70" i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U62" i="1" l="1"/>
  <c r="U50" i="1"/>
  <c r="U52" i="1"/>
  <c r="W44" i="1"/>
  <c r="U70" i="1"/>
  <c r="W55" i="1"/>
  <c r="U54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3" i="1" l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S57" i="1" s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27" i="1"/>
  <c r="S26" i="1"/>
  <c r="S32" i="1"/>
  <c r="S17" i="1" l="1"/>
  <c r="S22" i="1"/>
  <c r="S33" i="1"/>
  <c r="S24" i="1"/>
  <c r="S34" i="1"/>
  <c r="S14" i="1"/>
  <c r="S37" i="1"/>
  <c r="S69" i="1"/>
  <c r="S58" i="1"/>
  <c r="S56" i="1"/>
  <c r="S63" i="1"/>
  <c r="S28" i="1"/>
  <c r="S30" i="1"/>
  <c r="S18" i="1"/>
  <c r="S9" i="1"/>
  <c r="S16" i="1"/>
  <c r="S38" i="1"/>
  <c r="S7" i="1"/>
  <c r="S23" i="1"/>
  <c r="S19" i="1"/>
  <c r="S5" i="1"/>
  <c r="S42" i="1"/>
  <c r="S44" i="1"/>
  <c r="S40" i="1"/>
  <c r="S53" i="1"/>
  <c r="S20" i="1"/>
  <c r="S10" i="1"/>
  <c r="S15" i="1"/>
  <c r="S29" i="1"/>
  <c r="S13" i="1"/>
  <c r="S8" i="1"/>
  <c r="S36" i="1"/>
  <c r="S31" i="1"/>
  <c r="S25" i="1"/>
  <c r="S12" i="1"/>
  <c r="S21" i="1"/>
  <c r="S11" i="1"/>
  <c r="S6" i="1"/>
  <c r="S35" i="1"/>
  <c r="S3" i="1"/>
  <c r="S4" i="1"/>
  <c r="S66" i="1"/>
  <c r="S50" i="1"/>
  <c r="S59" i="1"/>
  <c r="S39" i="1"/>
  <c r="S62" i="1"/>
  <c r="S46" i="1"/>
  <c r="S49" i="1"/>
  <c r="S54" i="1"/>
  <c r="S51" i="1"/>
  <c r="S48" i="1"/>
  <c r="S61" i="1"/>
  <c r="S67" i="1"/>
  <c r="S47" i="1"/>
  <c r="S43" i="1"/>
  <c r="S64" i="1"/>
  <c r="S41" i="1"/>
  <c r="S45" i="1"/>
  <c r="S65" i="1"/>
  <c r="S60" i="1"/>
  <c r="S55" i="1"/>
  <c r="S52" i="1"/>
  <c r="S72" i="1"/>
  <c r="S71" i="1"/>
  <c r="S68" i="1"/>
  <c r="K68" i="1"/>
  <c r="K69" i="1" s="1"/>
  <c r="S70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K70" i="1" l="1"/>
  <c r="X69" i="1" s="1"/>
  <c r="X64" i="1"/>
  <c r="X62" i="1"/>
  <c r="X63" i="1"/>
  <c r="X44" i="1"/>
  <c r="X50" i="1"/>
  <c r="X41" i="1"/>
  <c r="X43" i="1"/>
  <c r="X40" i="1"/>
  <c r="X57" i="1"/>
  <c r="X45" i="1"/>
  <c r="X55" i="1"/>
  <c r="X67" i="1"/>
  <c r="X56" i="1"/>
  <c r="X61" i="1"/>
  <c r="X54" i="1"/>
  <c r="X49" i="1"/>
  <c r="X52" i="1"/>
  <c r="X47" i="1"/>
  <c r="X59" i="1"/>
  <c r="X46" i="1"/>
  <c r="X51" i="1"/>
  <c r="X66" i="1"/>
  <c r="X71" i="1"/>
  <c r="X72" i="1"/>
  <c r="X68" i="1"/>
  <c r="X70" i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X73" i="1" l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AA67" i="1"/>
  <c r="G64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Y68" i="1"/>
  <c r="M61" i="1"/>
  <c r="Y56" i="1"/>
  <c r="Y62" i="1" l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3" i="1"/>
  <c r="T2" i="1"/>
  <c r="T64" i="1"/>
  <c r="T42" i="1"/>
  <c r="T9" i="1"/>
  <c r="T62" i="1"/>
  <c r="T60" i="1"/>
  <c r="T4" i="1"/>
  <c r="T53" i="1"/>
  <c r="T49" i="1"/>
  <c r="T24" i="1"/>
  <c r="T19" i="1"/>
  <c r="T46" i="1"/>
  <c r="T29" i="1"/>
  <c r="T52" i="1"/>
  <c r="T7" i="1"/>
  <c r="T23" i="1"/>
  <c r="T30" i="1"/>
  <c r="M63" i="1"/>
  <c r="M64" i="1" s="1"/>
  <c r="M65" i="1" s="1"/>
  <c r="T16" i="1" l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<sst xmlns="http://schemas.openxmlformats.org/spreadsheetml/2006/main" count="873" uniqueCount="530">
  <si>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</si>
  <si>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</si>
  <si>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</si>
  <si>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</si>
  <si>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</si>
  <si>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</si>
  <si>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</si>
  <si>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</si>
  <si>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</si>
  <si>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</si>
  <si>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</si>
  <si>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</si>
  <si>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</si>
  <si>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</si>
  <si>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</si>
  <si>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</si>
  <si>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</si>
  <si>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</si>
  <si>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</si>
  <si>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</si>
  <si>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</si>
  <si>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</si>
  <si>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</si>
  <si>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</si>
  <si>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</si>
  <si>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</si>
  <si>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</si>
  <si>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</si>
  <si>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</si>
  <si>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</si>
  <si>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</si>
  <si>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</si>
  <si>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</si>
  <si>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</si>
  <si>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</si>
  <si>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</si>
  <si>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</si>
  <si>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</si>
  <si>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</si>
  <si>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</si>
  <si>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</si>
  <si>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</si>
  <si>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</si>
  <si>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</si>
  <si>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</si>
  <si>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</si>
  <si>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</si>
  <si>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</si>
  <si>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</si>
  <si>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</si>
  <si>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</si>
  <si>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</si>
  <si>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</si>
  <si>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</si>
  <si>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</si>
  <si>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</si>
  <si>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</si>
  <si>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</si>
  <si>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</si>
  <si>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</si>
  <si>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</si>
  <si>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</si>
  <si>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</si>
  <si>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</si>
  <si>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</si>
  <si>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</si>
  <si>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</si>
  <si>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</si>
  <si>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</si>
  <si>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</si>
  <si>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</si>
  <si>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</si>
  <si>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</si>
  <si>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</si>
  <si>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</si>
  <si>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</si>
  <si>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</si>
  <si>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</si>
  <si>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</si>
  <si>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</si>
  <si>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</si>
  <si>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</si>
  <si>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</si>
  <si>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</si>
  <si>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</si>
  <si>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</si>
  <si>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</si>
  <si>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</si>
  <si>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</si>
  <si>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</si>
  <si>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</si>
  <si>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</si>
  <si>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</si>
  <si>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</si>
  <si>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</si>
  <si>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</si>
  <si>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</si>
  <si>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</si>
  <si>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</si>
  <si>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</si>
  <si>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</si>
  <si>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</si>
  <si>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</si>
  <si>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</si>
  <si>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</si>
  <si>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</si>
  <si>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</si>
  <si>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</si>
  <si>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</si>
  <si>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</si>
  <si>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</si>
  <si>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</si>
  <si>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</si>
  <si>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</si>
  <si>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</si>
  <si>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</si>
  <si>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</si>
  <si>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</si>
  <si>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</si>
  <si>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</si>
  <si>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</si>
  <si>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</si>
  <si>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</si>
  <si>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</si>
  <si>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</si>
  <si>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</si>
  <si>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</si>
  <si>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</si>
  <si>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</si>
  <si>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</si>
  <si>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</si>
  <si>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</si>
  <si>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</si>
  <si>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</si>
  <si>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</si>
  <si>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</si>
  <si>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</si>
  <si>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</si>
  <si>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</si>
  <si>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</si>
  <si>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</si>
  <si>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</si>
  <si>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</si>
  <si>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</si>
  <si>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</si>
  <si>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</si>
  <si>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</si>
  <si>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</si>
  <si>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</si>
  <si>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</si>
  <si>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</si>
  <si>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</si>
  <si>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</si>
  <si>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</si>
  <si>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</si>
  <si>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</si>
  <si>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</si>
  <si>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</si>
  <si>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</si>
  <si>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</si>
  <si>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</si>
  <si>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</si>
  <si>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</si>
  <si>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</si>
  <si>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</si>
  <si>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</si>
  <si>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</si>
  <si>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</si>
  <si>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</si>
  <si>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</si>
  <si>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</si>
  <si>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</si>
  <si>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</si>
  <si>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</si>
  <si>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</si>
  <si>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</si>
  <si>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</si>
  <si>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</si>
  <si>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</si>
  <si>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</si>
  <si>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</si>
  <si>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</si>
  <si>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</si>
  <si>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</si>
  <si>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</si>
  <si>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</si>
  <si>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</si>
  <si>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</si>
  <si>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</si>
  <si>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</si>
  <si>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</si>
  <si>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</si>
  <si>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</si>
  <si>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</si>
  <si>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</si>
  <si>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</si>
  <si>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</si>
  <si>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</si>
  <si>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</si>
  <si>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</si>
  <si>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</si>
  <si>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</si>
  <si>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</si>
  <si>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</si>
  <si>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</si>
  <si>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</si>
  <si>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</si>
  <si>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</si>
  <si>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</si>
  <si>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</si>
  <si>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</si>
  <si>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</si>
  <si>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</si>
  <si>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</si>
  <si>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</si>
  <si>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</si>
  <si>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</si>
  <si>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</si>
  <si>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</si>
  <si>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</si>
  <si>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</si>
  <si>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</si>
  <si>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</si>
  <si>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</si>
  <si>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</si>
  <si>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</si>
  <si>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</si>
  <si>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</si>
  <si>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</si>
  <si>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</si>
  <si>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</si>
  <si>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</si>
  <si>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</si>
  <si>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</si>
  <si>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</si>
  <si>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</si>
  <si>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</si>
  <si>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</si>
  <si>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</si>
  <si>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</si>
  <si>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</si>
  <si>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</si>
  <si>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</si>
  <si>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</si>
  <si>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</si>
  <si>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</si>
  <si>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</si>
  <si>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</si>
  <si>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</si>
  <si>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</si>
  <si>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</si>
  <si>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</si>
  <si>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</si>
  <si>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</si>
  <si>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</si>
  <si>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</si>
  <si>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</si>
  <si>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</si>
  <si>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</si>
  <si>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</si>
  <si>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</si>
  <si>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</si>
  <si>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</si>
  <si>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</si>
  <si>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</si>
  <si>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</si>
  <si>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</si>
  <si>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</si>
  <si>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</si>
  <si>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</si>
  <si>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</si>
  <si>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</si>
  <si>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</si>
  <si>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</si>
  <si>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</si>
  <si>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</si>
  <si>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</si>
  <si>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</si>
  <si>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</si>
  <si>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</si>
  <si>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</si>
  <si>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</si>
  <si>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</si>
  <si>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</si>
  <si>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</si>
  <si>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</si>
  <si>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</si>
  <si>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</si>
  <si>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</si>
  <si>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</si>
  <si>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</si>
  <si>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</si>
  <si>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</si>
  <si>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</si>
  <si>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</si>
  <si>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</si>
  <si>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</si>
  <si>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</si>
  <si>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</si>
  <si>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</si>
  <si>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</si>
  <si>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</si>
  <si>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</si>
  <si>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</si>
  <si>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</si>
  <si>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</si>
  <si>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</si>
  <si>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</si>
  <si>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</si>
  <si>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</si>
  <si>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</si>
  <si>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</si>
  <si>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</si>
  <si>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</si>
  <si>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</si>
  <si>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</si>
  <si>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</si>
  <si>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</si>
  <si>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</si>
  <si>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</si>
  <si>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</si>
  <si>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</si>
  <si>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</si>
  <si>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</si>
  <si>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</si>
  <si>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</si>
  <si>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</si>
  <si>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</si>
  <si>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</si>
  <si>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</si>
  <si>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</si>
  <si>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</si>
  <si>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</si>
  <si>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</si>
  <si>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</si>
  <si>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</si>
  <si>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</si>
  <si>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</si>
  <si>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</si>
  <si>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</si>
  <si>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</si>
  <si>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</si>
  <si>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</si>
  <si>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</si>
  <si>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</si>
  <si>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</si>
  <si>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</si>
  <si>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</si>
  <si>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</si>
  <si>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</si>
  <si>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</si>
  <si>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</si>
  <si>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</si>
  <si>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</si>
  <si>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</si>
  <si>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</si>
  <si>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</si>
  <si>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</si>
  <si>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</si>
  <si>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</si>
  <si>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</si>
  <si>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</si>
  <si>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</si>
  <si>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</si>
  <si>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</si>
  <si>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</si>
  <si>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</si>
  <si>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</si>
  <si>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</si>
  <si>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</si>
  <si>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</si>
  <si>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</si>
  <si>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</si>
  <si>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</si>
  <si>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</si>
  <si>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</si>
  <si>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</si>
  <si>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</si>
  <si>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</si>
  <si>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</si>
  <si>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</si>
  <si>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</si>
  <si>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</si>
  <si>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</si>
  <si>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</si>
  <si>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</si>
  <si>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</si>
  <si>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</si>
  <si>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</si>
  <si>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</si>
  <si>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</si>
  <si>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</si>
  <si>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</si>
  <si>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</si>
  <si>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</si>
  <si>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</si>
  <si>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</si>
  <si>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</si>
  <si>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</si>
  <si>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</si>
  <si>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</si>
  <si>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</si>
  <si>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</si>
  <si>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</si>
  <si>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</si>
  <si>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</si>
  <si>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</si>
  <si>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</si>
  <si>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</si>
  <si>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</si>
  <si>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</si>
  <si>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</si>
  <si>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</si>
  <si>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</si>
  <si>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</si>
  <si>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</si>
  <si>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</si>
  <si>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</si>
  <si>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</si>
  <si>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</si>
  <si>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</si>
  <si>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</si>
  <si>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</si>
  <si>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</si>
  <si>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</si>
  <si>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</si>
  <si>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</si>
  <si>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</si>
  <si>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</si>
  <si>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</si>
  <si>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</si>
  <si>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</si>
  <si>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</si>
  <si>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</si>
  <si>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</si>
  <si>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</si>
  <si>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</si>
  <si>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</si>
  <si>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</si>
  <si>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</si>
  <si>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</si>
  <si>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</si>
  <si>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</si>
  <si>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</si>
  <si>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</si>
  <si>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</si>
  <si>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</si>
  <si>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</si>
  <si>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</si>
  <si>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</si>
  <si>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</si>
  <si>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</si>
  <si>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</si>
  <si>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</si>
  <si>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</si>
  <si>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</si>
  <si>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</si>
  <si>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</si>
  <si>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</si>
  <si>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</si>
  <si>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</si>
  <si>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</si>
  <si>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</si>
  <si>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</si>
  <si>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</si>
  <si>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</si>
  <si>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</si>
  <si>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</si>
  <si>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</si>
  <si>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</si>
  <si>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</si>
  <si>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</si>
  <si>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</si>
  <si>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</si>
  <si>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</si>
  <si>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</si>
  <si>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</si>
  <si>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</si>
  <si>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</si>
  <si>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</si>
  <si>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</si>
  <si>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</si>
  <si>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</si>
  <si>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</si>
  <si>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</si>
  <si>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</si>
  <si>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</si>
  <si>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</si>
  <si>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</si>
  <si>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</si>
  <si>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</si>
  <si>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</si>
  <si>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</si>
  <si>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</si>
  <si>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</si>
  <si>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</si>
  <si>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</si>
  <si>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</si>
  <si>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</si>
  <si>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</si>
  <si>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</si>
  <si>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</si>
  <si>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</si>
  <si>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</si>
  <si>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</si>
  <si>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</si>
  <si>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</si>
  <si>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</si>
  <si>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</si>
  <si>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</si>
  <si>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</si>
  <si>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</si>
  <si>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</si>
  <si>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</si>
  <si>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</si>
  <si>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</si>
  <si>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проходим, неровности контуров</t>
  </si>
  <si>
    <t xml:space="preserve">Совместно с д/кардиологом: с учетом клинических данных, ЭКГ и КАГ рекомендована ЧКВ ОА в экстренном порядке. </t>
  </si>
  <si>
    <t>Lepu Medical Balancium</t>
  </si>
  <si>
    <t>19:00</t>
  </si>
  <si>
    <t>Правый</t>
  </si>
  <si>
    <t>Хачатрян А.Г.</t>
  </si>
  <si>
    <t>DES, Metafor</t>
  </si>
  <si>
    <t>Проводник коронарный  0,8g, Angioline</t>
  </si>
  <si>
    <t>Устье ствола ЛКА катетеризировано проводниковым катетером Launcher EBU 3/5 6Fr. Для поддержки коронарный проводник Balancium, 1 шт заведен  в дистальный сегмент ПНА.  Коронарный проводник 0,8 Angiolane, 1 шт удалось провести за зону окклюзии   в дистальный сегмент ОА. Реканализация артерии выполнена БК Колибри 2.0-15, давлением до 14 атм. В зону нестабильного остаточного  значимого стенозов среднего сегмента ОА позиционирован и имплантирован DES Metafor 2.5-24 мм, давлением 16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ОА восстановлен до TIMI III. Ангиографический удовлетворительный. Пациентк в стабильном состоянии транспортируется в ПРИТ для дальнейшего наблюдения и лечения.</t>
  </si>
  <si>
    <t>артерия крупная, стенозы проксимального и среднего сегментов 30%, стеноз устья ЗМЖВ 30%.  Антеградный кровоток TIMI III.</t>
  </si>
  <si>
    <t>стеноз устья не менее 30%, ниже отхождения ВТК определяется тотальная окклюзия с градацией антеградного кровотока TIMI 0. Коллатеральный кровоток не определяется. ВТК со стенозами на всем протяжении до 50%.</t>
  </si>
  <si>
    <t xml:space="preserve">1) Строгий контроль места пункции, повязка  на руке до 6 ч. </t>
  </si>
  <si>
    <t>стеноз проксимального сегмента не менее 50%, стенозы среднего сегмента до 50%, стеноз дистального сегмента 70%.</t>
  </si>
  <si>
    <t>200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</si>
</sst>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87628</xdr:colOff>
      <xdr:row>40</xdr:row>
      <xdr:rowOff>28575</xdr:rowOff>
    </xdr:from>
    <xdr:to>
      <xdr:col>1</xdr:col>
      <xdr:colOff>1000125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28" y="7724775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zoomScaleNormal="100" zoomScaleSheetLayoutView="100" zoomScalePageLayoutView="90" workbookViewId="0">
      <selection activeCell="J30" sqref="J3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45232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0.625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0.63194444444444442</v>
      </c>
      <c r="C10" s="55"/>
      <c r="D10" s="95" t="s">
        <v>173</v>
      </c>
      <c r="E10" s="93"/>
      <c r="F10" s="93"/>
      <c r="G10" s="24" t="s">
        <v>185</v>
      </c>
      <c r="H10" s="26"/>
    </row>
    <row r="11" spans="1:8" ht="17.25" thickTop="1" thickBot="1">
      <c r="A11" s="89" t="s">
        <v>192</v>
      </c>
      <c r="B11" s="201" t="s">
        <v>521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25436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54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30154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402</v>
      </c>
      <c r="H15" s="170" t="s">
        <v>519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7" t="s">
        <v>404</v>
      </c>
      <c r="H16" s="165">
        <v>7100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391</v>
      </c>
      <c r="H17" s="169">
        <f>H16*0.0019</f>
        <v>13.49</v>
      </c>
    </row>
    <row r="18" spans="1:8" ht="14.45" customHeight="1">
      <c r="A18" s="57" t="s">
        <v>188</v>
      </c>
      <c r="B18" s="87" t="s">
        <v>520</v>
      </c>
      <c r="D18" s="28" t="s">
        <v>210</v>
      </c>
      <c r="E18" s="28"/>
      <c r="F18" s="28"/>
      <c r="G18" s="85" t="s">
        <v>189</v>
      </c>
      <c r="H18" s="86" t="s">
        <v>509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516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528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19" t="s">
        <v>526</v>
      </c>
      <c r="C27" s="219"/>
      <c r="D27" s="219"/>
      <c r="E27" s="219"/>
      <c r="F27" s="219"/>
      <c r="G27" s="219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19" t="s">
        <v>525</v>
      </c>
      <c r="C32" s="219"/>
      <c r="D32" s="219"/>
      <c r="E32" s="219"/>
      <c r="F32" s="219"/>
      <c r="G32" s="219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517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204</v>
      </c>
      <c r="B51" s="63" t="s">
        <v>513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topLeftCell="A4" zoomScaleNormal="100" zoomScaleSheetLayoutView="100" zoomScalePageLayoutView="90" workbookViewId="0">
      <selection activeCell="O22" sqref="O22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209</v>
      </c>
      <c r="D8" s="240"/>
      <c r="E8" s="240"/>
      <c r="F8" s="191">
        <v>1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40"/>
      <c r="D9" s="240"/>
      <c r="E9" s="240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44"/>
      <c r="D10" s="244"/>
      <c r="E10" s="244"/>
      <c r="F10" s="195"/>
      <c r="G10" s="118"/>
      <c r="H10" s="39"/>
    </row>
    <row r="11" spans="1:8">
      <c r="A11" s="193"/>
      <c r="B11" s="198"/>
      <c r="C11" s="194">
        <f>SUM(F8:F10)</f>
        <v>1</v>
      </c>
      <c r="H11" s="39"/>
    </row>
    <row r="12" spans="1:8" ht="18.75">
      <c r="A12" s="75" t="s">
        <v>191</v>
      </c>
      <c r="B12" s="20">
        <f>КАГ!B8</f>
        <v>45232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0.63194444444444442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0.68055555555555547</v>
      </c>
      <c r="C14" s="12"/>
      <c r="D14" s="95" t="s">
        <v>173</v>
      </c>
      <c r="E14" s="93"/>
      <c r="F14" s="93"/>
      <c r="G14" s="80" t="str">
        <f>КАГ!G10</f>
        <v>Щербакова С.М.</v>
      </c>
      <c r="H14" s="91" t="str">
        <f>IF(ISBLANK(КАГ!H10),"",КАГ!H10)</f>
        <v/>
      </c>
    </row>
    <row r="15" spans="1:8" ht="16.5" thickBot="1">
      <c r="A15" s="164" t="s">
        <v>390</v>
      </c>
      <c r="B15" s="189">
        <f>IF(B14&lt;B13,B14+1,B14)-B13</f>
        <v>4.8611111111111049E-2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Хачатрян А.Г.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25436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54</v>
      </c>
      <c r="H18" s="39"/>
    </row>
    <row r="19" spans="1:8" ht="14.45" customHeight="1">
      <c r="A19" s="15" t="s">
        <v>12</v>
      </c>
      <c r="B19" s="68">
        <f>КАГ!B14</f>
        <v>30154</v>
      </c>
      <c r="C19" s="69"/>
      <c r="D19" s="69"/>
      <c r="E19" s="69"/>
      <c r="F19" s="69"/>
      <c r="G19" s="166" t="s">
        <v>402</v>
      </c>
      <c r="H19" s="181" t="str">
        <f>КАГ!H15</f>
        <v>19:00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404</v>
      </c>
      <c r="H20" s="182">
        <f>КАГ!H16</f>
        <v>7100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391</v>
      </c>
      <c r="H21" s="169">
        <f>КАГ!H17</f>
        <v>13.49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IFERROR(SUM(IF($B$21=Вмешательства!F3,SUM(КАГ!$B$9+0.01),"")),"")</f>
        <v/>
      </c>
    </row>
    <row r="23" spans="1:8" ht="14.45" customHeight="1">
      <c r="A23" s="65" t="s">
        <v>394</v>
      </c>
      <c r="B23" s="173" t="s">
        <v>393</v>
      </c>
      <c r="C23" s="163"/>
      <c r="D23" s="163"/>
      <c r="E23" s="163"/>
      <c r="F23" s="163"/>
      <c r="H23" s="39"/>
    </row>
    <row r="24" spans="1:8" ht="14.45" customHeight="1">
      <c r="A24" s="184" t="s">
        <v>392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8" t="s">
        <v>524</v>
      </c>
      <c r="B25" s="249"/>
      <c r="C25" s="249"/>
      <c r="D25" s="249"/>
      <c r="E25" s="249"/>
      <c r="F25" s="249"/>
      <c r="G25" s="249"/>
      <c r="H25" s="250"/>
    </row>
    <row r="26" spans="1:8" ht="14.45" customHeight="1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>
      <c r="A38" s="178" t="s">
        <v>398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395</v>
      </c>
      <c r="B39" s="70" t="s">
        <v>397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396</v>
      </c>
      <c r="B40" s="179" t="s">
        <v>513</v>
      </c>
      <c r="C40" s="120"/>
      <c r="D40" s="245" t="s">
        <v>527</v>
      </c>
      <c r="E40" s="246"/>
      <c r="F40" s="246"/>
      <c r="G40" s="246"/>
      <c r="H40" s="247"/>
    </row>
    <row r="41" spans="1:12" ht="14.45" customHeight="1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>
      <c r="A44" s="32"/>
      <c r="B44" s="28"/>
      <c r="C44" s="120"/>
      <c r="D44" s="246"/>
      <c r="E44" s="246"/>
      <c r="F44" s="246"/>
      <c r="G44" s="246"/>
      <c r="H44" s="247"/>
      <c r="L44" s="161"/>
    </row>
    <row r="45" spans="1:12" ht="14.45" customHeight="1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>
      <c r="A47" s="38"/>
      <c r="C47" s="120"/>
      <c r="D47" s="246"/>
      <c r="E47" s="246"/>
      <c r="F47" s="246"/>
      <c r="G47" s="246"/>
      <c r="H47" s="247"/>
    </row>
    <row r="48" spans="1:12" ht="14.45" customHeight="1">
      <c r="A48" s="38"/>
      <c r="C48" s="120"/>
      <c r="D48" s="246"/>
      <c r="E48" s="246"/>
      <c r="F48" s="246"/>
      <c r="G48" s="246"/>
      <c r="H48" s="247"/>
    </row>
    <row r="49" spans="1:8" ht="14.45" customHeight="1">
      <c r="A49" s="38"/>
      <c r="C49" s="120"/>
      <c r="D49" s="246"/>
      <c r="E49" s="246"/>
      <c r="F49" s="246"/>
      <c r="G49" s="246"/>
      <c r="H49" s="247"/>
    </row>
    <row r="50" spans="1:8">
      <c r="A50" s="62" t="s">
        <v>204</v>
      </c>
      <c r="B50" s="63" t="s">
        <v>529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375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H22" sqref="H22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45232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Хачатрян А.Г.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25436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54</v>
      </c>
    </row>
    <row r="7" spans="1:4">
      <c r="A7" s="38"/>
      <c r="C7" s="101" t="s">
        <v>12</v>
      </c>
      <c r="D7" s="103">
        <f>КАГ!$B$14</f>
        <v>30154</v>
      </c>
    </row>
    <row r="8" spans="1:4">
      <c r="A8" s="196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47</v>
      </c>
      <c r="C9" s="105" t="s">
        <v>106</v>
      </c>
      <c r="D9" s="103" t="str">
        <f>КАГ!$B$16</f>
        <v>ОКС БПST</v>
      </c>
    </row>
    <row r="10" spans="1:4">
      <c r="A10" s="197"/>
      <c r="B10" s="31"/>
      <c r="C10" s="151" t="s">
        <v>13</v>
      </c>
      <c r="D10" s="152">
        <f>КАГ!$B$8</f>
        <v>45232</v>
      </c>
    </row>
    <row r="11" spans="1:4">
      <c r="A11" s="27"/>
      <c r="B11" s="112"/>
      <c r="C11" s="112"/>
      <c r="D11" s="113"/>
    </row>
    <row r="12" spans="1:4" ht="18.75" customHeight="1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512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326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523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5" t="s">
        <v>518</v>
      </c>
      <c r="C16" s="183"/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5" t="s">
        <v>379</v>
      </c>
      <c r="C17" s="183" t="s">
        <v>409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522</v>
      </c>
      <c r="C18" s="136" t="s">
        <v>444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515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372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J45" sqref="AJ4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Проводник коронарный  0,8g, Angioline</v>
      </c>
      <c r="U2" s="115" t="str">
        <f>IFERROR(INDEX(Расходка[Наименование расходного материала],MATCH(Расходка[[#This Row],[№]],Поиск_расходки[Индекс4],0)),"")</f>
        <v>Lepu Medical Balancium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Колибри</v>
      </c>
      <c r="Y2" s="115" t="str">
        <f>IFERROR(INDEX(Расходка[Наименование расходного материала],MATCH(Расходка[[#This Row],[№]],Поиск_расходки[Индекс8],0)),"")</f>
        <v>DES, Metafor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499</v>
      </c>
      <c r="AP2" s="129"/>
    </row>
    <row r="3" spans="1:42">
      <c r="A3">
        <v>2</v>
      </c>
      <c r="B3" t="s">
        <v>94</v>
      </c>
      <c r="C3" t="s">
        <v>374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492</v>
      </c>
      <c r="AO3" t="s">
        <v>500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505</v>
      </c>
      <c r="AO4" t="s">
        <v>502</v>
      </c>
      <c r="AP4" s="130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501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504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498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379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1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2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415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416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495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365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417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418</v>
      </c>
      <c r="AI16" t="s">
        <v>306</v>
      </c>
    </row>
    <row r="17" spans="1:35">
      <c r="A17">
        <v>16</v>
      </c>
      <c r="B17" t="s">
        <v>306</v>
      </c>
      <c r="C17" t="s">
        <v>380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419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420</v>
      </c>
      <c r="AI18" t="s">
        <v>95</v>
      </c>
    </row>
    <row r="19" spans="1:35">
      <c r="A19">
        <v>18</v>
      </c>
      <c r="B19" t="s">
        <v>306</v>
      </c>
      <c r="C19" t="s">
        <v>508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421</v>
      </c>
      <c r="AI19" t="s">
        <v>301</v>
      </c>
    </row>
    <row r="20" spans="1:35">
      <c r="A20">
        <v>19</v>
      </c>
      <c r="B20" t="s">
        <v>206</v>
      </c>
      <c r="C20" s="1" t="s">
        <v>339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422</v>
      </c>
      <c r="AI20" t="s">
        <v>308</v>
      </c>
    </row>
    <row r="21" spans="1:35">
      <c r="A21">
        <v>20</v>
      </c>
      <c r="B21" t="s">
        <v>306</v>
      </c>
      <c r="C21" s="1" t="s">
        <v>511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423</v>
      </c>
    </row>
    <row r="22" spans="1:35">
      <c r="A22">
        <v>21</v>
      </c>
      <c r="B22" t="s">
        <v>306</v>
      </c>
      <c r="C22" s="1" t="s">
        <v>512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424</v>
      </c>
    </row>
    <row r="23" spans="1:35">
      <c r="A23">
        <v>22</v>
      </c>
      <c r="B23" t="s">
        <v>3</v>
      </c>
      <c r="C23" t="s">
        <v>322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425</v>
      </c>
    </row>
    <row r="24" spans="1:35">
      <c r="A24">
        <v>23</v>
      </c>
      <c r="B24" t="s">
        <v>3</v>
      </c>
      <c r="C24" t="s">
        <v>343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426</v>
      </c>
    </row>
    <row r="25" spans="1:35">
      <c r="A25">
        <v>24</v>
      </c>
      <c r="B25" t="s">
        <v>3</v>
      </c>
      <c r="C25" t="s">
        <v>315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427</v>
      </c>
    </row>
    <row r="26" spans="1:35">
      <c r="A26">
        <v>25</v>
      </c>
      <c r="B26" t="s">
        <v>3</v>
      </c>
      <c r="C26" t="s">
        <v>377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428</v>
      </c>
    </row>
    <row r="27" spans="1:35">
      <c r="A27">
        <v>26</v>
      </c>
      <c r="B27" t="s">
        <v>3</v>
      </c>
      <c r="C27" t="s">
        <v>378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429</v>
      </c>
    </row>
    <row r="28" spans="1:35">
      <c r="A28">
        <v>27</v>
      </c>
      <c r="B28" t="s">
        <v>3</v>
      </c>
      <c r="C28" s="1" t="s">
        <v>360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430</v>
      </c>
    </row>
    <row r="29" spans="1:35">
      <c r="A29">
        <v>28</v>
      </c>
      <c r="B29" t="s">
        <v>3</v>
      </c>
      <c r="C29" s="1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431</v>
      </c>
    </row>
    <row r="30" spans="1:35">
      <c r="A30">
        <v>29</v>
      </c>
      <c r="B30" t="s">
        <v>3</v>
      </c>
      <c r="C30" s="1" t="s">
        <v>323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493</v>
      </c>
    </row>
    <row r="31" spans="1:35">
      <c r="A31">
        <v>30</v>
      </c>
      <c r="B31" t="s">
        <v>3</v>
      </c>
      <c r="C31" t="s">
        <v>319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432</v>
      </c>
    </row>
    <row r="32" spans="1:35">
      <c r="A32">
        <v>31</v>
      </c>
      <c r="B32" t="s">
        <v>3</v>
      </c>
      <c r="C32" t="s">
        <v>320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433</v>
      </c>
    </row>
    <row r="33" spans="1:33">
      <c r="A33">
        <v>32</v>
      </c>
      <c r="B33" t="s">
        <v>3</v>
      </c>
      <c r="C33" t="s">
        <v>321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434</v>
      </c>
    </row>
    <row r="34" spans="1:33">
      <c r="A34">
        <v>33</v>
      </c>
      <c r="B34" t="s">
        <v>3</v>
      </c>
      <c r="C34" t="s">
        <v>317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435</v>
      </c>
    </row>
    <row r="35" spans="1:33">
      <c r="A35">
        <v>34</v>
      </c>
      <c r="B35" t="s">
        <v>3</v>
      </c>
      <c r="C35" s="1" t="s">
        <v>354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494</v>
      </c>
    </row>
    <row r="36" spans="1:33">
      <c r="A36">
        <v>35</v>
      </c>
      <c r="B36" t="s">
        <v>3</v>
      </c>
      <c r="C36" s="1" t="s">
        <v>362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436</v>
      </c>
    </row>
    <row r="37" spans="1:33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409</v>
      </c>
    </row>
    <row r="38" spans="1:33">
      <c r="A38">
        <v>37</v>
      </c>
      <c r="B38" t="s">
        <v>3</v>
      </c>
      <c r="C38" t="s">
        <v>316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496</v>
      </c>
    </row>
    <row r="39" spans="1:33">
      <c r="A39">
        <v>38</v>
      </c>
      <c r="B39" t="s">
        <v>3</v>
      </c>
      <c r="C39" t="s">
        <v>381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437</v>
      </c>
    </row>
    <row r="40" spans="1:33">
      <c r="A40">
        <v>39</v>
      </c>
      <c r="B40" t="s">
        <v>3</v>
      </c>
      <c r="C40" s="1" t="s">
        <v>376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438</v>
      </c>
    </row>
    <row r="41" spans="1:33">
      <c r="A41">
        <v>40</v>
      </c>
      <c r="B41" t="s">
        <v>3</v>
      </c>
      <c r="C41" t="s">
        <v>318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439</v>
      </c>
    </row>
    <row r="42" spans="1:33">
      <c r="A42">
        <v>41</v>
      </c>
      <c r="B42" t="s">
        <v>3</v>
      </c>
      <c r="C42" t="s">
        <v>363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440</v>
      </c>
    </row>
    <row r="43" spans="1:33">
      <c r="A43">
        <v>42</v>
      </c>
      <c r="B43" t="s">
        <v>3</v>
      </c>
      <c r="C43" t="s">
        <v>364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413</v>
      </c>
    </row>
    <row r="44" spans="1:33">
      <c r="A44">
        <v>43</v>
      </c>
      <c r="B44" t="s">
        <v>3</v>
      </c>
      <c r="C44" t="s">
        <v>523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1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441</v>
      </c>
    </row>
    <row r="45" spans="1:33">
      <c r="A45">
        <v>44</v>
      </c>
      <c r="B45" t="s">
        <v>3</v>
      </c>
      <c r="C45" t="s">
        <v>347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442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443</v>
      </c>
    </row>
    <row r="47" spans="1:33">
      <c r="A47">
        <v>46</v>
      </c>
      <c r="B47" t="s">
        <v>3</v>
      </c>
      <c r="C47" t="s">
        <v>518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1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444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445</v>
      </c>
    </row>
    <row r="49" spans="1:33">
      <c r="A49">
        <v>48</v>
      </c>
      <c r="B49" t="s">
        <v>6</v>
      </c>
      <c r="C49" s="158" t="s">
        <v>346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446</v>
      </c>
    </row>
    <row r="50" spans="1:33">
      <c r="A50">
        <v>49</v>
      </c>
      <c r="B50" t="s">
        <v>6</v>
      </c>
      <c r="C50" s="158" t="s">
        <v>345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447</v>
      </c>
    </row>
    <row r="51" spans="1:33">
      <c r="A51">
        <v>50</v>
      </c>
      <c r="B51" t="s">
        <v>6</v>
      </c>
      <c r="C51" s="131" t="s">
        <v>324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448</v>
      </c>
    </row>
    <row r="52" spans="1:33">
      <c r="A52">
        <v>51</v>
      </c>
      <c r="B52" t="s">
        <v>6</v>
      </c>
      <c r="C52" t="s">
        <v>358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449</v>
      </c>
    </row>
    <row r="53" spans="1:33">
      <c r="A53">
        <v>52</v>
      </c>
      <c r="B53" t="s">
        <v>6</v>
      </c>
      <c r="C53" s="162" t="s">
        <v>389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450</v>
      </c>
    </row>
    <row r="54" spans="1:33">
      <c r="A54">
        <v>53</v>
      </c>
      <c r="B54" t="s">
        <v>6</v>
      </c>
      <c r="C54" t="s">
        <v>388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451</v>
      </c>
    </row>
    <row r="55" spans="1:33">
      <c r="A55">
        <v>54</v>
      </c>
      <c r="B55" t="s">
        <v>6</v>
      </c>
      <c r="C55" t="s">
        <v>522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1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>DES, Metafor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452</v>
      </c>
    </row>
    <row r="56" spans="1:33">
      <c r="A56">
        <v>55</v>
      </c>
      <c r="B56" t="s">
        <v>95</v>
      </c>
      <c r="C56" s="1" t="s">
        <v>325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453</v>
      </c>
    </row>
    <row r="57" spans="1:33">
      <c r="A57">
        <v>56</v>
      </c>
      <c r="B57" t="s">
        <v>95</v>
      </c>
      <c r="C57" s="1" t="s">
        <v>344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454</v>
      </c>
    </row>
    <row r="58" spans="1:33">
      <c r="A58">
        <v>57</v>
      </c>
      <c r="B58" t="s">
        <v>4</v>
      </c>
      <c r="C58" t="s">
        <v>351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455</v>
      </c>
    </row>
    <row r="59" spans="1:33">
      <c r="A59">
        <v>58</v>
      </c>
      <c r="B59" t="s">
        <v>4</v>
      </c>
      <c r="C59" t="s">
        <v>352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456</v>
      </c>
    </row>
    <row r="60" spans="1:33">
      <c r="A60">
        <v>59</v>
      </c>
      <c r="B60" t="s">
        <v>4</v>
      </c>
      <c r="C60" t="s">
        <v>514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457</v>
      </c>
    </row>
    <row r="61" spans="1:33">
      <c r="A61">
        <v>60</v>
      </c>
      <c r="B61" t="s">
        <v>4</v>
      </c>
      <c r="C61" t="s">
        <v>326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1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418</v>
      </c>
    </row>
    <row r="62" spans="1:33">
      <c r="A62">
        <v>61</v>
      </c>
      <c r="B62" t="s">
        <v>4</v>
      </c>
      <c r="C62" t="s">
        <v>327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458</v>
      </c>
    </row>
    <row r="63" spans="1:33">
      <c r="A63">
        <v>62</v>
      </c>
      <c r="B63" t="s">
        <v>4</v>
      </c>
      <c r="C63" t="s">
        <v>328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459</v>
      </c>
    </row>
    <row r="64" spans="1:33">
      <c r="A64">
        <v>63</v>
      </c>
      <c r="B64" t="s">
        <v>4</v>
      </c>
      <c r="C64" t="s">
        <v>329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460</v>
      </c>
    </row>
    <row r="65" spans="1:33">
      <c r="A65">
        <v>64</v>
      </c>
      <c r="B65" t="s">
        <v>4</v>
      </c>
      <c r="C65" t="s">
        <v>335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461</v>
      </c>
    </row>
    <row r="66" spans="1:33">
      <c r="A66">
        <v>65</v>
      </c>
      <c r="B66" t="s">
        <v>4</v>
      </c>
      <c r="C66" t="s">
        <v>330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462</v>
      </c>
    </row>
    <row r="67" spans="1:33">
      <c r="A67">
        <v>66</v>
      </c>
      <c r="B67" t="s">
        <v>4</v>
      </c>
      <c r="C67" t="s">
        <v>331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463</v>
      </c>
    </row>
    <row r="68" spans="1:33">
      <c r="A68">
        <v>67</v>
      </c>
      <c r="B68" t="s">
        <v>4</v>
      </c>
      <c r="C68" t="s">
        <v>341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464</v>
      </c>
    </row>
    <row r="69" spans="1:33">
      <c r="A69">
        <v>68</v>
      </c>
      <c r="B69" t="s">
        <v>4</v>
      </c>
      <c r="C69" t="s">
        <v>340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465</v>
      </c>
    </row>
    <row r="70" spans="1:33">
      <c r="A70">
        <v>69</v>
      </c>
      <c r="B70" t="s">
        <v>301</v>
      </c>
      <c r="C70" s="1" t="s">
        <v>332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69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466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421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467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422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468</v>
      </c>
    </row>
    <row r="75" spans="1:33">
      <c r="AF75" s="4" t="s">
        <v>6</v>
      </c>
      <c r="AG75" s="4" t="s">
        <v>469</v>
      </c>
    </row>
    <row r="76" spans="1:33">
      <c r="AF76" s="4" t="s">
        <v>6</v>
      </c>
      <c r="AG76" s="4" t="s">
        <v>470</v>
      </c>
    </row>
    <row r="77" spans="1:33">
      <c r="AF77" s="4" t="s">
        <v>6</v>
      </c>
      <c r="AG77" s="4" t="s">
        <v>471</v>
      </c>
    </row>
    <row r="78" spans="1:33">
      <c r="AF78" s="4" t="s">
        <v>6</v>
      </c>
      <c r="AG78" s="4" t="s">
        <v>472</v>
      </c>
    </row>
    <row r="79" spans="1:33">
      <c r="AF79" s="4" t="s">
        <v>6</v>
      </c>
      <c r="AG79" s="4" t="s">
        <v>473</v>
      </c>
    </row>
    <row r="80" spans="1:33">
      <c r="AF80" s="4" t="s">
        <v>6</v>
      </c>
      <c r="AG80" s="4" t="s">
        <v>474</v>
      </c>
    </row>
    <row r="81" spans="32:33">
      <c r="AF81" s="4" t="s">
        <v>6</v>
      </c>
      <c r="AG81" s="4" t="s">
        <v>475</v>
      </c>
    </row>
    <row r="82" spans="32:33">
      <c r="AF82" s="4" t="s">
        <v>6</v>
      </c>
      <c r="AG82" s="4" t="s">
        <v>476</v>
      </c>
    </row>
    <row r="83" spans="32:33">
      <c r="AF83" s="4" t="s">
        <v>6</v>
      </c>
      <c r="AG83" s="4" t="s">
        <v>477</v>
      </c>
    </row>
    <row r="84" spans="32:33">
      <c r="AF84" s="4" t="s">
        <v>6</v>
      </c>
      <c r="AG84" s="4" t="s">
        <v>428</v>
      </c>
    </row>
    <row r="85" spans="32:33">
      <c r="AF85" s="4" t="s">
        <v>6</v>
      </c>
      <c r="AG85" s="4" t="s">
        <v>429</v>
      </c>
    </row>
    <row r="86" spans="32:33">
      <c r="AF86" s="4" t="s">
        <v>6</v>
      </c>
      <c r="AG86" s="4" t="s">
        <v>478</v>
      </c>
    </row>
    <row r="87" spans="32:33">
      <c r="AF87" s="4" t="s">
        <v>6</v>
      </c>
      <c r="AG87" s="4" t="s">
        <v>479</v>
      </c>
    </row>
    <row r="88" spans="32:33">
      <c r="AF88" s="4" t="s">
        <v>6</v>
      </c>
      <c r="AG88" s="4" t="s">
        <v>480</v>
      </c>
    </row>
    <row r="89" spans="32:33">
      <c r="AF89" s="4" t="s">
        <v>6</v>
      </c>
      <c r="AG89" s="4" t="s">
        <v>481</v>
      </c>
    </row>
    <row r="90" spans="32:33">
      <c r="AF90" s="4" t="s">
        <v>6</v>
      </c>
      <c r="AG90" s="4" t="s">
        <v>482</v>
      </c>
    </row>
    <row r="91" spans="32:33">
      <c r="AF91" s="4" t="s">
        <v>6</v>
      </c>
      <c r="AG91" s="4" t="s">
        <v>483</v>
      </c>
    </row>
    <row r="92" spans="32:33">
      <c r="AF92" s="4" t="s">
        <v>6</v>
      </c>
      <c r="AG92" s="4" t="s">
        <v>484</v>
      </c>
    </row>
    <row r="93" spans="32:33">
      <c r="AF93" s="4" t="s">
        <v>6</v>
      </c>
      <c r="AG93" s="4" t="s">
        <v>485</v>
      </c>
    </row>
    <row r="94" spans="32:33">
      <c r="AF94" s="4" t="s">
        <v>6</v>
      </c>
      <c r="AG94" s="4" t="s">
        <v>432</v>
      </c>
    </row>
    <row r="95" spans="32:33">
      <c r="AF95" s="4" t="s">
        <v>6</v>
      </c>
      <c r="AG95" s="4" t="s">
        <v>433</v>
      </c>
    </row>
    <row r="96" spans="32:33">
      <c r="AF96" s="4" t="s">
        <v>6</v>
      </c>
      <c r="AG96" s="4" t="s">
        <v>486</v>
      </c>
    </row>
    <row r="97" spans="32:33">
      <c r="AF97" s="4" t="s">
        <v>6</v>
      </c>
      <c r="AG97" s="4" t="s">
        <v>487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510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507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371</v>
      </c>
    </row>
    <row r="54" spans="1:2">
      <c r="A54" t="s">
        <v>303</v>
      </c>
      <c r="B54" t="s">
        <v>367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342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369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385</v>
      </c>
    </row>
    <row r="2" spans="1:1">
      <c r="A2" t="s">
        <v>382</v>
      </c>
    </row>
    <row r="3" spans="1:1">
      <c r="A3" t="s">
        <v>386</v>
      </c>
    </row>
    <row r="4" spans="1:1">
      <c r="A4" t="s">
        <v>387</v>
      </c>
    </row>
    <row r="5" spans="1:1">
      <c r="A5" t="s">
        <v>383</v>
      </c>
    </row>
    <row r="6" spans="1:1">
      <c r="A6" t="s">
        <v>384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2023-11-02T13:50:24Z</cp:lastPrinted>
  <dcterms:created xsi:type="dcterms:W3CDTF">2015-06-05T18:19:34Z</dcterms:created>
  <dcterms:modified xsi:type="dcterms:W3CDTF">2023-11-02T13:52:47Z</dcterms:modified>
</cp:coreProperties>
</file>