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Дека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<sst xmlns="http://schemas.openxmlformats.org/spreadsheetml/2006/main" count="864" uniqueCount="524">
  <si>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</si>
  <si>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</si>
  <si>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</si>
  <si>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</si>
  <si>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</si>
  <si>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</si>
  <si>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</si>
  <si>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</si>
  <si>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</si>
  <si>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</si>
  <si>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</si>
  <si>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</si>
  <si>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</si>
  <si>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</si>
  <si>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</si>
  <si>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</si>
  <si>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</si>
  <si>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</si>
  <si>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</si>
  <si>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</si>
  <si>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</si>
  <si>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</si>
  <si>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</si>
  <si>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</si>
  <si>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</si>
  <si>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</si>
  <si>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</si>
  <si>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</si>
  <si>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</si>
  <si>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</si>
  <si>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</si>
  <si>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</si>
  <si>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</si>
  <si>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</si>
  <si>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</si>
  <si>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</si>
  <si>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</si>
  <si>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</si>
  <si>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</si>
  <si>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</si>
  <si>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</si>
  <si>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</si>
  <si>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</si>
  <si>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</si>
  <si>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</si>
  <si>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</si>
  <si>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</si>
  <si>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</si>
  <si>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</si>
  <si>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</si>
  <si>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</si>
  <si>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</si>
  <si>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</si>
  <si>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</si>
  <si>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</si>
  <si>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</si>
  <si>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</si>
  <si>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</si>
  <si>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</si>
  <si>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</si>
  <si>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</si>
  <si>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</si>
  <si>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</si>
  <si>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</si>
  <si>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</si>
  <si>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</si>
  <si>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</si>
  <si>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</si>
  <si>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</si>
  <si>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</si>
  <si>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</si>
  <si>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</si>
  <si>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</si>
  <si>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</si>
  <si>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</si>
  <si>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</si>
  <si>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</si>
  <si>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</si>
  <si>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</si>
  <si>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</si>
  <si>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</si>
  <si>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</si>
  <si>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</si>
  <si>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</si>
  <si>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</si>
  <si>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</si>
  <si>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</si>
  <si>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</si>
  <si>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</si>
  <si>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</si>
  <si>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</si>
  <si>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</si>
  <si>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</si>
  <si>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</si>
  <si>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</si>
  <si>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</si>
  <si>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</si>
  <si>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</si>
  <si>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</si>
  <si>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</si>
  <si>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</si>
  <si>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</si>
  <si>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</si>
  <si>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</si>
  <si>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</si>
  <si>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</si>
  <si>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</si>
  <si>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</si>
  <si>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</si>
  <si>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</si>
  <si>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</si>
  <si>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</si>
  <si>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</si>
  <si>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</si>
  <si>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</si>
  <si>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</si>
  <si>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</si>
  <si>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</si>
  <si>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</si>
  <si>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</si>
  <si>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</si>
  <si>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</si>
  <si>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</si>
  <si>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</si>
  <si>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</si>
  <si>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</si>
  <si>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</si>
  <si>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</si>
  <si>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</si>
  <si>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</si>
  <si>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</si>
  <si>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</si>
  <si>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</si>
  <si>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</si>
  <si>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</si>
  <si>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</si>
  <si>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</si>
  <si>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</si>
  <si>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</si>
  <si>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</si>
  <si>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</si>
  <si>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</si>
  <si>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</si>
  <si>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</si>
  <si>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</si>
  <si>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</si>
  <si>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</si>
  <si>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</si>
  <si>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</si>
  <si>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</si>
  <si>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</si>
  <si>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</si>
  <si>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</si>
  <si>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</si>
  <si>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</si>
  <si>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</si>
  <si>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</si>
  <si>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</si>
  <si>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</si>
  <si>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</si>
  <si>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</si>
  <si>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</si>
  <si>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</si>
  <si>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</si>
  <si>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</si>
  <si>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</si>
  <si>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</si>
  <si>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</si>
  <si>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</si>
  <si>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</si>
  <si>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</si>
  <si>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</si>
  <si>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</si>
  <si>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</si>
  <si>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</si>
  <si>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</si>
  <si>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</si>
  <si>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</si>
  <si>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</si>
  <si>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</si>
  <si>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</si>
  <si>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</si>
  <si>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</si>
  <si>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</si>
  <si>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</si>
  <si>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</si>
  <si>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</si>
  <si>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</si>
  <si>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</si>
  <si>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</si>
  <si>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</si>
  <si>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</si>
  <si>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</si>
  <si>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</si>
  <si>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</si>
  <si>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</si>
  <si>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</si>
  <si>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</si>
  <si>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</si>
  <si>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</si>
  <si>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</si>
  <si>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</si>
  <si>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</si>
  <si>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</si>
  <si>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</si>
  <si>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</si>
  <si>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</si>
  <si>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</si>
  <si>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</si>
  <si>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</si>
  <si>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</si>
  <si>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</si>
  <si>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</si>
  <si>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</si>
  <si>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</si>
  <si>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</si>
  <si>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</si>
  <si>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</si>
  <si>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</si>
  <si>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</si>
  <si>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</si>
  <si>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</si>
  <si>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</si>
  <si>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</si>
  <si>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</si>
  <si>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</si>
  <si>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</si>
  <si>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</si>
  <si>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</si>
  <si>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</si>
  <si>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</si>
  <si>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</si>
  <si>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</si>
  <si>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</si>
  <si>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</si>
  <si>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</si>
  <si>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</si>
  <si>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</si>
  <si>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</si>
  <si>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</si>
  <si>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</si>
  <si>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</si>
  <si>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</si>
  <si>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</si>
  <si>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</si>
  <si>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</si>
  <si>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</si>
  <si>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</si>
  <si>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</si>
  <si>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</si>
  <si>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</si>
  <si>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</si>
  <si>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</si>
  <si>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</si>
  <si>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</si>
  <si>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</si>
  <si>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</si>
  <si>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</si>
  <si>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</si>
  <si>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</si>
  <si>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</si>
  <si>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</si>
  <si>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</si>
  <si>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</si>
  <si>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</si>
  <si>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</si>
  <si>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</si>
  <si>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</si>
  <si>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</si>
  <si>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</si>
  <si>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</si>
  <si>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</si>
  <si>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</si>
  <si>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</si>
  <si>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</si>
  <si>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</si>
  <si>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</si>
  <si>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</si>
  <si>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</si>
  <si>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</si>
  <si>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</si>
  <si>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</si>
  <si>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</si>
  <si>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</si>
  <si>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</si>
  <si>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</si>
  <si>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</si>
  <si>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</si>
  <si>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</si>
  <si>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</si>
  <si>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</si>
  <si>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</si>
  <si>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</si>
  <si>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</si>
  <si>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</si>
  <si>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</si>
  <si>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</si>
  <si>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</si>
  <si>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</si>
  <si>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</si>
  <si>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</si>
  <si>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</si>
  <si>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</si>
  <si>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</si>
  <si>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</si>
  <si>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</si>
  <si>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</si>
  <si>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</si>
  <si>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</si>
  <si>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</si>
  <si>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</si>
  <si>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</si>
  <si>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</si>
  <si>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</si>
  <si>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</si>
  <si>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</si>
  <si>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</si>
  <si>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</si>
  <si>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</si>
  <si>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</si>
  <si>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</si>
  <si>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</si>
  <si>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</si>
  <si>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</si>
  <si>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</si>
  <si>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</si>
  <si>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</si>
  <si>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</si>
  <si>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</si>
  <si>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</si>
  <si>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</si>
  <si>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</si>
  <si>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</si>
  <si>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</si>
  <si>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</si>
  <si>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</si>
  <si>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</si>
  <si>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</si>
  <si>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</si>
  <si>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</si>
  <si>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</si>
  <si>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</si>
  <si>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</si>
  <si>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</si>
  <si>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</si>
  <si>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</si>
  <si>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</si>
  <si>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</si>
  <si>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</si>
  <si>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</si>
  <si>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</si>
  <si>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</si>
  <si>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</si>
  <si>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</si>
  <si>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</si>
  <si>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</si>
  <si>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</si>
  <si>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</si>
  <si>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</si>
  <si>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</si>
  <si>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</si>
  <si>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</si>
  <si>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</si>
  <si>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</si>
  <si>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</si>
  <si>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</si>
  <si>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</si>
  <si>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</si>
  <si>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</si>
  <si>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</si>
  <si>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</si>
  <si>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</si>
  <si>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</si>
  <si>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</si>
  <si>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</si>
  <si>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</si>
  <si>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</si>
  <si>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</si>
  <si>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</si>
  <si>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</si>
  <si>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</si>
  <si>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</si>
  <si>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</si>
  <si>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</si>
  <si>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</si>
  <si>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</si>
  <si>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</si>
  <si>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</si>
  <si>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</si>
  <si>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</si>
  <si>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</si>
  <si>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</si>
  <si>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</si>
  <si>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</si>
  <si>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</si>
  <si>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</si>
  <si>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</si>
  <si>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</si>
  <si>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</si>
  <si>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</si>
  <si>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</si>
  <si>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</si>
  <si>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</si>
  <si>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</si>
  <si>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</si>
  <si>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</si>
  <si>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</si>
  <si>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</si>
  <si>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</si>
  <si>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</si>
  <si>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</si>
  <si>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</si>
  <si>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</si>
  <si>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</si>
  <si>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</si>
  <si>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</si>
  <si>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</si>
  <si>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</si>
  <si>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</si>
  <si>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</si>
  <si>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</si>
  <si>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</si>
  <si>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</si>
  <si>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</si>
  <si>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</si>
  <si>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</si>
  <si>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</si>
  <si>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</si>
  <si>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</si>
  <si>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</si>
  <si>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</si>
  <si>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</si>
  <si>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</si>
  <si>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</si>
  <si>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</si>
  <si>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</si>
  <si>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</si>
  <si>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</si>
  <si>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</si>
  <si>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</si>
  <si>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</si>
  <si>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</si>
  <si>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</si>
  <si>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</si>
  <si>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</si>
  <si>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</si>
  <si>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</si>
  <si>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</si>
  <si>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</si>
  <si>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</si>
  <si>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</si>
  <si>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</si>
  <si>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</si>
  <si>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</si>
  <si>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</si>
  <si>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</si>
  <si>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</si>
  <si>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</si>
  <si>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</si>
  <si>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</si>
  <si>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</si>
  <si>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</si>
  <si>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</si>
  <si>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</si>
  <si>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</si>
  <si>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</si>
  <si>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</si>
  <si>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</si>
  <si>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</si>
  <si>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</si>
  <si>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</si>
  <si>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</si>
  <si>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</si>
  <si>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</si>
  <si>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</si>
  <si>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</si>
  <si>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</si>
  <si>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</si>
  <si>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</si>
  <si>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</si>
  <si>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</si>
  <si>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</si>
  <si>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</si>
  <si>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</si>
  <si>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</si>
  <si>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</si>
  <si>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</si>
  <si>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</si>
  <si>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</si>
  <si>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</si>
  <si>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</si>
  <si>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</si>
  <si>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</si>
  <si>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</si>
  <si>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</si>
  <si>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</si>
  <si>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</si>
  <si>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</si>
  <si>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</si>
  <si>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</si>
  <si>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</si>
  <si>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</si>
  <si>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</si>
  <si>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</si>
  <si>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</si>
  <si>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</si>
  <si>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</si>
  <si>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</si>
  <si>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</si>
  <si>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</si>
  <si>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</si>
  <si>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</si>
  <si>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</si>
  <si>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</si>
  <si>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</si>
  <si>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</si>
  <si>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</si>
  <si>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</si>
  <si>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>1) Строгий контроль места пункции! Повязку убрать через 6ч</t>
  </si>
  <si>
    <t>08:30</t>
  </si>
  <si>
    <t>Горбачёва М.Л.</t>
  </si>
  <si>
    <t>Устье ПКА  катетеризировано проводниковым катетером Launcher JL3/5 6Fr в мануальной модификации под JR. Коронарный проводник AngioLine 1 гр, (1 шт) проведен за зону значимого стеноза проксимального сегмента в дистальный сегмент ПКА. БК Колибри 2.5-15 выполнена предилатация стеноза. В зону  остаточного стеноза  проксимального сегмента ПКА  имплантирован DES NanoMed  4,0-10 мм, давлением 12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ПКА  TIMI III.  Ангиографический удовлетворительный. Пациентка в стабильном состоянии транспортируется в ПРИТ для дальнейшего наблюдения и лечения.</t>
  </si>
  <si>
    <t>20 ml</t>
  </si>
  <si>
    <t>200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</si>
</sst>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N9" sqref="N7:O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45274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/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/>
      <c r="C10" s="55"/>
      <c r="D10" s="95" t="s">
        <v>173</v>
      </c>
      <c r="E10" s="93"/>
      <c r="F10" s="93"/>
      <c r="G10" s="24" t="s">
        <v>166</v>
      </c>
      <c r="H10" s="26"/>
    </row>
    <row r="11" spans="1:8" ht="17.25" thickTop="1" thickBot="1">
      <c r="A11" s="89" t="s">
        <v>192</v>
      </c>
      <c r="B11" s="201" t="s">
        <v>520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22090</v>
      </c>
      <c r="C12" s="12"/>
      <c r="D12" s="95" t="s">
        <v>303</v>
      </c>
      <c r="E12" s="93"/>
      <c r="F12" s="93"/>
      <c r="G12" s="24" t="s">
        <v>260</v>
      </c>
      <c r="H12" s="26"/>
    </row>
    <row r="13" spans="1:8" ht="15.75">
      <c r="A13" s="15" t="s">
        <v>10</v>
      </c>
      <c r="B13" s="30">
        <f>DATEDIF(B12,B8,"y")</f>
        <v>63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34197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24</v>
      </c>
      <c r="D15" s="36"/>
      <c r="E15" s="36"/>
      <c r="F15" s="36"/>
      <c r="G15" s="166" t="s">
        <v>401</v>
      </c>
      <c r="H15" s="170" t="s">
        <v>519</v>
      </c>
    </row>
    <row r="16" spans="1:8" ht="15.6" customHeight="1">
      <c r="A16" s="15" t="s">
        <v>106</v>
      </c>
      <c r="B16" s="19" t="s">
        <v>131</v>
      </c>
      <c r="D16" s="36"/>
      <c r="E16" s="36"/>
      <c r="F16" s="36"/>
      <c r="G16" s="167" t="s">
        <v>403</v>
      </c>
      <c r="H16" s="165">
        <v>3010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5.7190000000000003</v>
      </c>
    </row>
    <row r="18" spans="1:8" ht="14.45" customHeight="1">
      <c r="A18" s="57" t="s">
        <v>188</v>
      </c>
      <c r="B18" s="87"/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/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/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/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/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/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/>
      <c r="B51" s="63"/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formatCells="0" formatColumns="0" formatRows="0" sort="0" autoFilter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="110" zoomScaleNormal="100" zoomScaleSheetLayoutView="110" zoomScalePageLayoutView="90" workbookViewId="0">
      <selection activeCell="J46" sqref="J46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216</v>
      </c>
      <c r="D8" s="235"/>
      <c r="E8" s="235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22227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2633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45274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0.41666666666666669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0.4513888888888889</v>
      </c>
      <c r="C14" s="12"/>
      <c r="D14" s="95" t="s">
        <v>173</v>
      </c>
      <c r="E14" s="93"/>
      <c r="F14" s="93"/>
      <c r="G14" s="80" t="str">
        <f>КАГ!G10</f>
        <v>Стрельникова И.В.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3.472222222222221E-2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Горбачёва М.Л.</v>
      </c>
      <c r="D16" s="95" t="s">
        <v>303</v>
      </c>
      <c r="E16" s="93"/>
      <c r="F16" s="93"/>
      <c r="G16" s="80" t="str">
        <f>КАГ!G12</f>
        <v>Баранова В.Б.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22090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63</v>
      </c>
      <c r="H18" s="39"/>
    </row>
    <row r="19" spans="1:8" ht="14.45" customHeight="1">
      <c r="A19" s="15" t="s">
        <v>12</v>
      </c>
      <c r="B19" s="68">
        <f>КАГ!B14</f>
        <v>34197</v>
      </c>
      <c r="C19" s="69"/>
      <c r="D19" s="69"/>
      <c r="E19" s="69"/>
      <c r="F19" s="69"/>
      <c r="G19" s="166" t="s">
        <v>401</v>
      </c>
      <c r="H19" s="181" t="str">
        <f>КАГ!H15</f>
        <v>08:30</v>
      </c>
    </row>
    <row r="20" spans="1:8" ht="14.45" customHeight="1">
      <c r="A20" s="15" t="s">
        <v>133</v>
      </c>
      <c r="B20" s="68">
        <f>КАГ!B15</f>
        <v>24</v>
      </c>
      <c r="C20" s="70"/>
      <c r="D20" s="70"/>
      <c r="E20" s="70"/>
      <c r="F20" s="70"/>
      <c r="G20" s="167" t="s">
        <v>403</v>
      </c>
      <c r="H20" s="182">
        <f>КАГ!H16</f>
        <v>3010</v>
      </c>
    </row>
    <row r="21" spans="1:8" ht="14.45" customHeight="1">
      <c r="A21" s="15" t="s">
        <v>106</v>
      </c>
      <c r="B21" s="67" t="str">
        <f>КАГ!B16</f>
        <v>ИБС</v>
      </c>
      <c r="C21" s="70"/>
      <c r="E21" s="71"/>
      <c r="F21" s="71"/>
      <c r="G21" s="168" t="s">
        <v>390</v>
      </c>
      <c r="H21" s="169">
        <f>КАГ!H17</f>
        <v>5.7190000000000003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521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522</v>
      </c>
      <c r="C40" s="120"/>
      <c r="D40" s="240" t="s">
        <v>518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523</v>
      </c>
      <c r="H50" s="39"/>
    </row>
    <row r="51" spans="1:8">
      <c r="A51" s="65" t="s">
        <v>206</v>
      </c>
      <c r="B51" s="66" t="s">
        <v>517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 formatRows="0" sort="0" autoFilter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"20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20" sqref="H20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45274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Горбачёва М.Л.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22090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63</v>
      </c>
    </row>
    <row r="7" spans="1:4">
      <c r="A7" s="38"/>
      <c r="C7" s="101" t="s">
        <v>12</v>
      </c>
      <c r="D7" s="103">
        <f>КАГ!$B$14</f>
        <v>34197</v>
      </c>
    </row>
    <row r="8" spans="1:4">
      <c r="A8" s="196" t="str">
        <f>ЧКВ!$A$9</f>
        <v>Код модели: 22227</v>
      </c>
      <c r="B8" s="104"/>
      <c r="C8" s="101" t="s">
        <v>133</v>
      </c>
      <c r="D8" s="103">
        <f>КАГ!$B$15</f>
        <v>24</v>
      </c>
    </row>
    <row r="9" spans="1:4">
      <c r="A9" s="196" t="str">
        <f>ЧКВ!$A$10</f>
        <v>Код метода: 2633</v>
      </c>
      <c r="C9" s="105" t="s">
        <v>106</v>
      </c>
      <c r="D9" s="103" t="str">
        <f>КАГ!$B$16</f>
        <v>ИБС</v>
      </c>
    </row>
    <row r="10" spans="1:4">
      <c r="A10" s="197"/>
      <c r="B10" s="31"/>
      <c r="C10" s="151" t="s">
        <v>13</v>
      </c>
      <c r="D10" s="152">
        <f>КАГ!$B$8</f>
        <v>45274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5" t="s">
        <v>346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5" t="s">
        <v>378</v>
      </c>
      <c r="C15" s="136" t="s">
        <v>412</v>
      </c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344</v>
      </c>
      <c r="C16" s="183" t="s">
        <v>426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7" s="155" t="s">
        <v>327</v>
      </c>
      <c r="C17" s="183"/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Проводник коронарный  1g, Angioline</v>
      </c>
      <c r="T2" s="115" t="str">
        <f>IFERROR(INDEX(Расходка[Наименование расходного материала],MATCH(Расходка[[#This Row],[№]],Поиск_расходки[Индекс3],0)),"")</f>
        <v>Колибри</v>
      </c>
      <c r="U2" s="115" t="str">
        <f>IFERROR(INDEX(Расходка[Наименование расходного материала],MATCH(Расходка[[#This Row],[№]],Поиск_расходки[Индекс4],0)),"")</f>
        <v>DES, NanoMed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1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2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515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1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513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1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1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2023-12-14T08:08:30Z</cp:lastPrinted>
  <dcterms:created xsi:type="dcterms:W3CDTF">2015-06-05T18:19:34Z</dcterms:created>
  <dcterms:modified xsi:type="dcterms:W3CDTF">2023-12-14T08:09:53Z</dcterms:modified>
</cp:coreProperties>
</file>