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Дека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57" i="1" l="1"/>
  <c r="S8" i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M68" i="1" l="1"/>
  <c r="AC67" i="1"/>
  <c r="P68" i="1"/>
  <c r="M69" i="1" l="1"/>
  <c r="AC68" i="1"/>
  <c r="P69" i="1"/>
  <c r="P70" i="1" s="1"/>
  <c r="AC70" i="1"/>
  <c r="AC69" i="1"/>
  <c r="M70" i="1" l="1"/>
  <c r="Z3" i="1" s="1"/>
  <c r="Z27" i="1"/>
  <c r="Z64" i="1"/>
  <c r="Z15" i="1"/>
  <c r="Z4" i="1"/>
  <c r="Z41" i="1"/>
  <c r="Z63" i="1"/>
  <c r="Z10" i="1"/>
  <c r="Z32" i="1"/>
  <c r="Z21" i="1"/>
  <c r="Z51" i="1"/>
  <c r="Z58" i="1"/>
  <c r="Z29" i="1"/>
  <c r="Z8" i="1"/>
  <c r="Z52" i="1"/>
  <c r="Z26" i="1"/>
  <c r="Z38" i="1"/>
  <c r="Z9" i="1"/>
  <c r="Z55" i="1"/>
  <c r="AC55" i="1"/>
  <c r="AC44" i="1"/>
  <c r="AC71" i="1"/>
  <c r="AC72" i="1"/>
  <c r="AC54" i="1"/>
  <c r="Z7" i="1" l="1"/>
  <c r="Z50" i="1"/>
  <c r="Z31" i="1"/>
  <c r="Z56" i="1"/>
  <c r="Z42" i="1"/>
  <c r="Z19" i="1"/>
  <c r="Z36" i="1"/>
  <c r="Z5" i="1"/>
  <c r="Z49" i="1"/>
  <c r="Z24" i="1"/>
  <c r="Z45" i="1"/>
  <c r="Z28" i="1"/>
  <c r="Z13" i="1"/>
  <c r="Z60" i="1"/>
  <c r="Z35" i="1"/>
  <c r="Z40" i="1"/>
  <c r="Z16" i="1"/>
  <c r="Z30" i="1"/>
  <c r="Z44" i="1"/>
  <c r="Z74" i="1"/>
  <c r="Z73" i="1"/>
  <c r="Z70" i="1"/>
  <c r="Z72" i="1"/>
  <c r="Z69" i="1"/>
  <c r="Z25" i="1"/>
  <c r="Z37" i="1"/>
  <c r="Z39" i="1"/>
  <c r="Z53" i="1"/>
  <c r="Z33" i="1"/>
  <c r="Z12" i="1"/>
  <c r="Z11" i="1"/>
  <c r="Z61" i="1"/>
  <c r="Z18" i="1"/>
  <c r="Z20" i="1"/>
  <c r="Z65" i="1"/>
  <c r="Z46" i="1"/>
  <c r="Z6" i="1"/>
  <c r="Z17" i="1"/>
  <c r="Z57" i="1"/>
  <c r="Z59" i="1"/>
  <c r="Z67" i="1"/>
  <c r="Z47" i="1"/>
  <c r="Z23" i="1"/>
  <c r="Z62" i="1"/>
  <c r="Z43" i="1"/>
  <c r="Z34" i="1"/>
  <c r="Z14" i="1"/>
  <c r="Z22" i="1"/>
  <c r="Z48" i="1"/>
  <c r="Z66" i="1"/>
  <c r="Z54" i="1"/>
  <c r="Z68" i="1"/>
  <c r="Z7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<sst xmlns="http://schemas.openxmlformats.org/spreadsheetml/2006/main" count="877" uniqueCount="530">
  <si>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</si>
  <si>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</si>
  <si>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</si>
  <si>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</si>
  <si>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</si>
  <si>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</si>
  <si>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</si>
  <si>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</si>
  <si>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</si>
  <si>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</si>
  <si>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</si>
  <si>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</si>
  <si>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</si>
  <si>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</si>
  <si>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</si>
  <si>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</si>
  <si>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</si>
  <si>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</si>
  <si>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</si>
  <si>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</si>
  <si>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</si>
  <si>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</si>
  <si>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</si>
  <si>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</si>
  <si>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</si>
  <si>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</si>
  <si>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</si>
  <si>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</si>
  <si>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</si>
  <si>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</si>
  <si>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</si>
  <si>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</si>
  <si>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</si>
  <si>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</si>
  <si>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</si>
  <si>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</si>
  <si>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</si>
  <si>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</si>
  <si>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</si>
  <si>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</si>
  <si>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</si>
  <si>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</si>
  <si>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</si>
  <si>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</si>
  <si>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</si>
  <si>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</si>
  <si>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</si>
  <si>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</si>
  <si>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</si>
  <si>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</si>
  <si>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</si>
  <si>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</si>
  <si>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</si>
  <si>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</si>
  <si>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</si>
  <si>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</si>
  <si>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</si>
  <si>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</si>
  <si>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</si>
  <si>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</si>
  <si>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</si>
  <si>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</si>
  <si>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</si>
  <si>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</si>
  <si>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</si>
  <si>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</si>
  <si>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</si>
  <si>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</si>
  <si>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</si>
  <si>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</si>
  <si>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</si>
  <si>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</si>
  <si>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</si>
  <si>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</si>
  <si>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</si>
  <si>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</si>
  <si>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</si>
  <si>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</si>
  <si>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</si>
  <si>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</si>
  <si>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</si>
  <si>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</si>
  <si>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</si>
  <si>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</si>
  <si>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</si>
  <si>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</si>
  <si>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</si>
  <si>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</si>
  <si>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</si>
  <si>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</si>
  <si>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</si>
  <si>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</si>
  <si>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</si>
  <si>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</si>
  <si>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</si>
  <si>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</si>
  <si>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</si>
  <si>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</si>
  <si>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</si>
  <si>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</si>
  <si>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</si>
  <si>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</si>
  <si>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</si>
  <si>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</si>
  <si>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</si>
  <si>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</si>
  <si>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</si>
  <si>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</si>
  <si>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</si>
  <si>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</si>
  <si>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</si>
  <si>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</si>
  <si>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</si>
  <si>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</si>
  <si>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</si>
  <si>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</si>
  <si>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</si>
  <si>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</si>
  <si>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</si>
  <si>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</si>
  <si>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</si>
  <si>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</si>
  <si>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</si>
  <si>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</si>
  <si>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</si>
  <si>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</si>
  <si>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</si>
  <si>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</si>
  <si>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</si>
  <si>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</si>
  <si>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</si>
  <si>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</si>
  <si>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</si>
  <si>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</si>
  <si>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</si>
  <si>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</si>
  <si>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</si>
  <si>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</si>
  <si>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</si>
  <si>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</si>
  <si>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</si>
  <si>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</si>
  <si>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</si>
  <si>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</si>
  <si>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</si>
  <si>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</si>
  <si>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</si>
  <si>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</si>
  <si>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</si>
  <si>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</si>
  <si>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</si>
  <si>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</si>
  <si>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</si>
  <si>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</si>
  <si>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</si>
  <si>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</si>
  <si>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</si>
  <si>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</si>
  <si>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</si>
  <si>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</si>
  <si>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</si>
  <si>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</si>
  <si>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</si>
  <si>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</si>
  <si>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</si>
  <si>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</si>
  <si>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</si>
  <si>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</si>
  <si>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</si>
  <si>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</si>
  <si>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</si>
  <si>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</si>
  <si>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</si>
  <si>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</si>
  <si>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</si>
  <si>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</si>
  <si>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</si>
  <si>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</si>
  <si>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</si>
  <si>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</si>
  <si>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</si>
  <si>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</si>
  <si>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</si>
  <si>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</si>
  <si>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</si>
  <si>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</si>
  <si>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</si>
  <si>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</si>
  <si>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</si>
  <si>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</si>
  <si>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</si>
  <si>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</si>
  <si>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</si>
  <si>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</si>
  <si>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</si>
  <si>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</si>
  <si>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</si>
  <si>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</si>
  <si>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</si>
  <si>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</si>
  <si>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</si>
  <si>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</si>
  <si>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</si>
  <si>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</si>
  <si>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</si>
  <si>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</si>
  <si>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</si>
  <si>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</si>
  <si>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</si>
  <si>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</si>
  <si>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</si>
  <si>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</si>
  <si>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</si>
  <si>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</si>
  <si>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</si>
  <si>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</si>
  <si>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</si>
  <si>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</si>
  <si>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</si>
  <si>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</si>
  <si>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</si>
  <si>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</si>
  <si>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</si>
  <si>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</si>
  <si>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</si>
  <si>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</si>
  <si>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</si>
  <si>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</si>
  <si>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</si>
  <si>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</si>
  <si>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</si>
  <si>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</si>
  <si>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</si>
  <si>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</si>
  <si>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</si>
  <si>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</si>
  <si>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</si>
  <si>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</si>
  <si>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</si>
  <si>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</si>
  <si>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</si>
  <si>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</si>
  <si>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</si>
  <si>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</si>
  <si>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</si>
  <si>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</si>
  <si>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</si>
  <si>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</si>
  <si>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</si>
  <si>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</si>
  <si>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</si>
  <si>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</si>
  <si>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</si>
  <si>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</si>
  <si>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</si>
  <si>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</si>
  <si>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</si>
  <si>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</si>
  <si>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</si>
  <si>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</si>
  <si>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</si>
  <si>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</si>
  <si>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</si>
  <si>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</si>
  <si>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</si>
  <si>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</si>
  <si>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</si>
  <si>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</si>
  <si>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</si>
  <si>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</si>
  <si>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</si>
  <si>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</si>
  <si>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</si>
  <si>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</si>
  <si>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</si>
  <si>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</si>
  <si>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</si>
  <si>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</si>
  <si>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</si>
  <si>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</si>
  <si>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</si>
  <si>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</si>
  <si>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</si>
  <si>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</si>
  <si>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</si>
  <si>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</si>
  <si>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</si>
  <si>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</si>
  <si>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</si>
  <si>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</si>
  <si>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</si>
  <si>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</si>
  <si>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</si>
  <si>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</si>
  <si>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</si>
  <si>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</si>
  <si>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</si>
  <si>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</si>
  <si>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</si>
  <si>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</si>
  <si>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</si>
  <si>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</si>
  <si>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</si>
  <si>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</si>
  <si>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</si>
  <si>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</si>
  <si>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</si>
  <si>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</si>
  <si>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</si>
  <si>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</si>
  <si>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</si>
  <si>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</si>
  <si>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</si>
  <si>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</si>
  <si>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</si>
  <si>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</si>
  <si>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</si>
  <si>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</si>
  <si>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</si>
  <si>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</si>
  <si>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</si>
  <si>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</si>
  <si>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</si>
  <si>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</si>
  <si>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</si>
  <si>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</si>
  <si>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</si>
  <si>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</si>
  <si>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</si>
  <si>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</si>
  <si>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</si>
  <si>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</si>
  <si>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</si>
  <si>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</si>
  <si>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</si>
  <si>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</si>
  <si>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</si>
  <si>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</si>
  <si>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</si>
  <si>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</si>
  <si>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</si>
  <si>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</si>
  <si>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</si>
  <si>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</si>
  <si>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</si>
  <si>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</si>
  <si>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</si>
  <si>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</si>
  <si>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</si>
  <si>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</si>
  <si>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</si>
  <si>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</si>
  <si>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</si>
  <si>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</si>
  <si>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</si>
  <si>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</si>
  <si>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</si>
  <si>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</si>
  <si>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</si>
  <si>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</si>
  <si>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</si>
  <si>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</si>
  <si>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</si>
  <si>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</si>
  <si>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</si>
  <si>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</si>
  <si>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</si>
  <si>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</si>
  <si>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</si>
  <si>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</si>
  <si>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</si>
  <si>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</si>
  <si>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</si>
  <si>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</si>
  <si>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</si>
  <si>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</si>
  <si>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</si>
  <si>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</si>
  <si>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</si>
  <si>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</si>
  <si>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</si>
  <si>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</si>
  <si>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</si>
  <si>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</si>
  <si>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</si>
  <si>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</si>
  <si>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</si>
  <si>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</si>
  <si>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</si>
  <si>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</si>
  <si>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</si>
  <si>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</si>
  <si>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</si>
  <si>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</si>
  <si>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</si>
  <si>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</si>
  <si>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</si>
  <si>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</si>
  <si>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</si>
  <si>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</si>
  <si>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</si>
  <si>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</si>
  <si>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</si>
  <si>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</si>
  <si>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</si>
  <si>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</si>
  <si>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</si>
  <si>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</si>
  <si>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</si>
  <si>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</si>
  <si>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</si>
  <si>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</si>
  <si>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</si>
  <si>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</si>
  <si>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</si>
  <si>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</si>
  <si>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</si>
  <si>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</si>
  <si>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</si>
  <si>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</si>
  <si>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</si>
  <si>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</si>
  <si>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</si>
  <si>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</si>
  <si>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</si>
  <si>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</si>
  <si>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</si>
  <si>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</si>
  <si>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</si>
  <si>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</si>
  <si>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</si>
  <si>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</si>
  <si>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</si>
  <si>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</si>
  <si>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</si>
  <si>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</si>
  <si>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</si>
  <si>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</si>
  <si>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</si>
  <si>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</si>
  <si>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</si>
  <si>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</si>
  <si>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</si>
  <si>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</si>
  <si>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</si>
  <si>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</si>
  <si>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</si>
  <si>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</si>
  <si>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</si>
  <si>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</si>
  <si>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</si>
  <si>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</si>
  <si>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</si>
  <si>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</si>
  <si>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</si>
  <si>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</si>
  <si>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</si>
  <si>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</si>
  <si>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</si>
  <si>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</si>
  <si>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</si>
  <si>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</si>
  <si>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</si>
  <si>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</si>
  <si>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</si>
  <si>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</si>
  <si>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</si>
  <si>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</si>
  <si>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</si>
  <si>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</si>
  <si>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</si>
  <si>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</si>
  <si>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</si>
  <si>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</si>
  <si>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</si>
  <si>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</si>
  <si>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</si>
  <si>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</si>
  <si>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</si>
  <si>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</si>
  <si>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</si>
  <si>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</si>
  <si>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</si>
  <si>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</si>
  <si>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</si>
  <si>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</si>
  <si>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</si>
  <si>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</si>
  <si>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</si>
  <si>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</si>
  <si>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</si>
  <si>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</si>
  <si>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</si>
  <si>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</si>
  <si>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</si>
  <si>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</si>
  <si>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</si>
  <si>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</si>
  <si>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</si>
  <si>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</si>
  <si>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</si>
  <si>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</si>
  <si>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</si>
  <si>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</si>
  <si>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</si>
  <si>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</si>
  <si>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</si>
  <si>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</si>
  <si>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</si>
  <si>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</si>
  <si>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</si>
  <si>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</si>
  <si>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</si>
  <si>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</si>
  <si>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</si>
  <si>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</si>
  <si>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</si>
  <si>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</si>
  <si>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>лучевой</t>
  </si>
  <si>
    <t>Извлечён</t>
  </si>
  <si>
    <t>1) Строгий контроль места пункции! Повязку убрать через 6ч</t>
  </si>
  <si>
    <t xml:space="preserve">Совместно с д/кардиологом: с учетом клинических данных, ЭКГ и КАГ рекомендована ЧКВ ПКА в экстренном порядке. </t>
  </si>
  <si>
    <t>16:42</t>
  </si>
  <si>
    <t>Джаббаров Г.А.О.</t>
  </si>
  <si>
    <t>неровности контуров.</t>
  </si>
  <si>
    <t>стеноз от устья проксимального сегмента 80%, стенозы среднего сегмента 60%. Проксимальное отхождение крупной ДВ со стенозом устья до 50% .  Антеградный кровоток TIMI III.</t>
  </si>
  <si>
    <t>стеноз проксимального сегмента 60%, дистального сегмента 50%.  Антеградный кровоток TIMI III.</t>
  </si>
  <si>
    <t>тромботическая окклюзия на уровне проксимального сегмента, стенозы среднего сегмента 80%, стенозы дистального сегмента 80%, дистальная окклюзия ЗБВ.  Антеградный кровоток TIMI 0. TTG3. Rentrop 1 в ЗМЖВ.</t>
  </si>
  <si>
    <t>200 ml</t>
  </si>
  <si>
    <t>Устье ПКА  катетеризировано проводниковым катетером Launcher JR 4.0 F. Коронарный проводник AngioLine 1 гр, (1 шт) проведен за зону окклюзии в дистальный сегмент ПКА. Реканализация артерии выполнена БК Колибри 2.0-15 и аспирационным катетером Hunter 6f, получены тромботические массы 3*3-5 мм.  В зону дистального, среднего  и проксимального сегментов с оверлаппингом имплантированы DES Resolute Integrity  2,75-26 мм, DES Resolute Integrity  3,00-30 мм и  DES Resolute Integrity  3,5-34 мм, давлением 14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ПКА  TIMI III.  Ангиографический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</si>
</sst>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16" zoomScaleNormal="100" zoomScaleSheetLayoutView="100" zoomScalePageLayoutView="90" workbookViewId="0">
      <selection activeCell="S34" sqref="S3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45270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0.97916666666666663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0.98611111111111116</v>
      </c>
      <c r="C10" s="55"/>
      <c r="D10" s="95" t="s">
        <v>173</v>
      </c>
      <c r="E10" s="93"/>
      <c r="F10" s="93"/>
      <c r="G10" s="24" t="s">
        <v>167</v>
      </c>
      <c r="H10" s="26"/>
    </row>
    <row r="11" spans="1:8" ht="17.25" thickTop="1" thickBot="1">
      <c r="A11" s="89" t="s">
        <v>192</v>
      </c>
      <c r="B11" s="201" t="s">
        <v>523</v>
      </c>
      <c r="C11" s="8"/>
      <c r="D11" s="95" t="s">
        <v>170</v>
      </c>
      <c r="E11" s="93"/>
      <c r="F11" s="93"/>
      <c r="G11" s="24" t="s">
        <v>251</v>
      </c>
      <c r="H11" s="26"/>
    </row>
    <row r="12" spans="1:8" ht="16.5" thickTop="1">
      <c r="A12" s="81" t="s">
        <v>8</v>
      </c>
      <c r="B12" s="82">
        <v>24830</v>
      </c>
      <c r="C12" s="12"/>
      <c r="D12" s="95" t="s">
        <v>303</v>
      </c>
      <c r="E12" s="93"/>
      <c r="F12" s="93"/>
      <c r="G12" s="24" t="s">
        <v>260</v>
      </c>
      <c r="H12" s="26"/>
    </row>
    <row r="13" spans="1:8" ht="15.75">
      <c r="A13" s="15" t="s">
        <v>10</v>
      </c>
      <c r="B13" s="30">
        <f>DATEDIF(B12,B8,"y")</f>
        <v>55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33892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522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10400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19.760000000000002</v>
      </c>
    </row>
    <row r="18" spans="1:8" ht="14.45" customHeight="1">
      <c r="A18" s="57" t="s">
        <v>188</v>
      </c>
      <c r="B18" s="87" t="s">
        <v>515</v>
      </c>
      <c r="D18" s="28" t="s">
        <v>210</v>
      </c>
      <c r="E18" s="28"/>
      <c r="F18" s="28"/>
      <c r="G18" s="85" t="s">
        <v>189</v>
      </c>
      <c r="H18" s="86" t="s">
        <v>518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524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525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526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527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521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0" zoomScale="110" zoomScaleNormal="100" zoomScaleSheetLayoutView="110" zoomScalePageLayoutView="90" workbookViewId="0">
      <selection activeCell="J29" sqref="J2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216</v>
      </c>
      <c r="D8" s="235"/>
      <c r="E8" s="235"/>
      <c r="F8" s="191">
        <v>3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3</v>
      </c>
      <c r="H11" s="39"/>
    </row>
    <row r="12" spans="1:8" ht="18.75">
      <c r="A12" s="75" t="s">
        <v>191</v>
      </c>
      <c r="B12" s="20">
        <f>КАГ!B8</f>
        <v>45270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0.98611111111111116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4.1666666666666664E-2</v>
      </c>
      <c r="C14" s="12"/>
      <c r="D14" s="95" t="s">
        <v>173</v>
      </c>
      <c r="E14" s="93"/>
      <c r="F14" s="93"/>
      <c r="G14" s="80" t="str">
        <f>КАГ!G10</f>
        <v>Сугера И.В.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5.555555555555558E-2</v>
      </c>
      <c r="D15" s="95" t="s">
        <v>170</v>
      </c>
      <c r="E15" s="93"/>
      <c r="F15" s="93"/>
      <c r="G15" s="80" t="str">
        <f>КАГ!G11</f>
        <v>Чесноков С.Л.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Джаббаров Г.А.О.</v>
      </c>
      <c r="D16" s="95" t="s">
        <v>303</v>
      </c>
      <c r="E16" s="93"/>
      <c r="F16" s="93"/>
      <c r="G16" s="80" t="str">
        <f>КАГ!G12</f>
        <v>Баранова В.Б.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24830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55</v>
      </c>
      <c r="H18" s="39"/>
    </row>
    <row r="19" spans="1:8" ht="14.45" customHeight="1">
      <c r="A19" s="15" t="s">
        <v>12</v>
      </c>
      <c r="B19" s="68">
        <f>КАГ!B14</f>
        <v>33892</v>
      </c>
      <c r="C19" s="69"/>
      <c r="D19" s="69"/>
      <c r="E19" s="69"/>
      <c r="F19" s="69"/>
      <c r="G19" s="166" t="s">
        <v>401</v>
      </c>
      <c r="H19" s="181" t="str">
        <f>КАГ!H15</f>
        <v>16:42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10400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19.760000000000002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529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511</v>
      </c>
      <c r="C40" s="120"/>
      <c r="D40" s="240" t="s">
        <v>520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528</v>
      </c>
      <c r="H50" s="39"/>
    </row>
    <row r="51" spans="1:8">
      <c r="A51" s="65" t="s">
        <v>206</v>
      </c>
      <c r="B51" s="66" t="s">
        <v>519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2" sqref="G12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45270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Джаббаров Г.А.О.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24830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55</v>
      </c>
    </row>
    <row r="7" spans="1:4">
      <c r="A7" s="38"/>
      <c r="C7" s="101" t="s">
        <v>12</v>
      </c>
      <c r="D7" s="103">
        <f>КАГ!$B$14</f>
        <v>33892</v>
      </c>
    </row>
    <row r="8" spans="1:4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45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45270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330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346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408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5" t="s">
        <v>310</v>
      </c>
      <c r="C17" s="183"/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461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5" t="s">
        <v>323</v>
      </c>
      <c r="C19" s="136" t="s">
        <v>474</v>
      </c>
      <c r="D19" s="141">
        <v>1</v>
      </c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5" t="s">
        <v>323</v>
      </c>
      <c r="C20" s="136" t="s">
        <v>453</v>
      </c>
      <c r="D20" s="141">
        <v>1</v>
      </c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0</v>
      </c>
      <c r="K2" s="116">
        <f>IF(ISNUMBER(SEARCH('Карта учёта'!$B$17,Расходка[[#This Row],[Наименование расходного материала]])),MAX($K$1:K1)+1,0)</f>
        <v>1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0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0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0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0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0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0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0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0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0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0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0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0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0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0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0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0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0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0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0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0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0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0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0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0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0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0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0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0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0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0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0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0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0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0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0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0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0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0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0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0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0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1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0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0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0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0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0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0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0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1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1</v>
      </c>
      <c r="M51" s="116">
        <f>IF(ISNUMBER(SEARCH('Карта учёта'!$B$20,Расходка[[#This Row],[Наименование расходного материала]])),MAX($M$1:M50)+1,0)</f>
        <v>1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0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0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0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0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0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0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0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0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0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0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0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0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0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0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0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0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0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0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0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1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2023-12-10T22:19:10Z</cp:lastPrinted>
  <dcterms:created xsi:type="dcterms:W3CDTF">2015-06-05T18:19:34Z</dcterms:created>
  <dcterms:modified xsi:type="dcterms:W3CDTF">2023-12-10T22:19:15Z</dcterms:modified>
</cp:coreProperties>
</file>