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F70" i="1"/>
  <c r="G70" i="1"/>
  <c r="H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/>
  <c r="V53" i="1"/>
  <c r="V39" i="1"/>
  <c r="V59" i="1"/>
  <c r="V41" i="1"/>
  <c r="V44" i="1"/>
  <c r="V51" i="1"/>
  <c r="V68" i="1"/>
  <c r="H68" i="1"/>
  <c r="H69" i="1" s="1"/>
  <c r="F63" i="1"/>
  <c r="F64" i="1" s="1"/>
  <c r="F65" i="1" s="1"/>
  <c r="F66" i="1" s="1"/>
  <c r="F67" i="1" s="1"/>
  <c r="F68" i="1" s="1"/>
  <c r="F69" i="1" s="1"/>
  <c r="S72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65" i="1" l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<sst xmlns="http://schemas.openxmlformats.org/spreadsheetml/2006/main" count="877" uniqueCount="530">
  <si>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</si>
  <si>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</si>
  <si>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</si>
  <si>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</si>
  <si>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</si>
  <si>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</si>
  <si>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</si>
  <si>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</si>
  <si>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</si>
  <si>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</si>
  <si>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</si>
  <si>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</si>
  <si>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</si>
  <si>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</si>
  <si>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</si>
  <si>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</si>
  <si>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</si>
  <si>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</si>
  <si>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</si>
  <si>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</si>
  <si>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</si>
  <si>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</si>
  <si>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</si>
  <si>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</si>
  <si>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</si>
  <si>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</si>
  <si>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</si>
  <si>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</si>
  <si>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</si>
  <si>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</si>
  <si>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</si>
  <si>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</si>
  <si>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</si>
  <si>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</si>
  <si>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</si>
  <si>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</si>
  <si>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</si>
  <si>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</si>
  <si>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</si>
  <si>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</si>
  <si>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</si>
  <si>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</si>
  <si>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</si>
  <si>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</si>
  <si>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</si>
  <si>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</si>
  <si>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</si>
  <si>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</si>
  <si>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</si>
  <si>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</si>
  <si>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</si>
  <si>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</si>
  <si>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</si>
  <si>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</si>
  <si>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</si>
  <si>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</si>
  <si>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</si>
  <si>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</si>
  <si>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</si>
  <si>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</si>
  <si>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</si>
  <si>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</si>
  <si>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</si>
  <si>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</si>
  <si>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</si>
  <si>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</si>
  <si>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</si>
  <si>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</si>
  <si>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</si>
  <si>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</si>
  <si>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</si>
  <si>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</si>
  <si>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</si>
  <si>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</si>
  <si>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</si>
  <si>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</si>
  <si>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</si>
  <si>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</si>
  <si>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</si>
  <si>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</si>
  <si>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</si>
  <si>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</si>
  <si>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</si>
  <si>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</si>
  <si>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</si>
  <si>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</si>
  <si>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</si>
  <si>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</si>
  <si>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</si>
  <si>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</si>
  <si>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</si>
  <si>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</si>
  <si>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</si>
  <si>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</si>
  <si>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</si>
  <si>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</si>
  <si>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</si>
  <si>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</si>
  <si>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</si>
  <si>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</si>
  <si>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</si>
  <si>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</si>
  <si>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</si>
  <si>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</si>
  <si>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</si>
  <si>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</si>
  <si>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</si>
  <si>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</si>
  <si>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</si>
  <si>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</si>
  <si>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</si>
  <si>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</si>
  <si>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</si>
  <si>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</si>
  <si>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</si>
  <si>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</si>
  <si>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</si>
  <si>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</si>
  <si>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</si>
  <si>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</si>
  <si>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</si>
  <si>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</si>
  <si>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</si>
  <si>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</si>
  <si>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</si>
  <si>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</si>
  <si>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</si>
  <si>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</si>
  <si>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</si>
  <si>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</si>
  <si>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</si>
  <si>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</si>
  <si>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</si>
  <si>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</si>
  <si>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</si>
  <si>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</si>
  <si>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</si>
  <si>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</si>
  <si>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</si>
  <si>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</si>
  <si>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</si>
  <si>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</si>
  <si>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</si>
  <si>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</si>
  <si>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</si>
  <si>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</si>
  <si>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</si>
  <si>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</si>
  <si>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</si>
  <si>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</si>
  <si>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</si>
  <si>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</si>
  <si>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</si>
  <si>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</si>
  <si>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</si>
  <si>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</si>
  <si>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</si>
  <si>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</si>
  <si>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</si>
  <si>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</si>
  <si>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</si>
  <si>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</si>
  <si>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</si>
  <si>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</si>
  <si>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</si>
  <si>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</si>
  <si>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</si>
  <si>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</si>
  <si>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</si>
  <si>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</si>
  <si>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</si>
  <si>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</si>
  <si>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</si>
  <si>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</si>
  <si>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</si>
  <si>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</si>
  <si>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</si>
  <si>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</si>
  <si>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</si>
  <si>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</si>
  <si>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</si>
  <si>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</si>
  <si>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</si>
  <si>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</si>
  <si>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</si>
  <si>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</si>
  <si>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</si>
  <si>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</si>
  <si>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</si>
  <si>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</si>
  <si>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</si>
  <si>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</si>
  <si>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</si>
  <si>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</si>
  <si>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</si>
  <si>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</si>
  <si>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</si>
  <si>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</si>
  <si>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</si>
  <si>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</si>
  <si>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</si>
  <si>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</si>
  <si>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</si>
  <si>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</si>
  <si>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</si>
  <si>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</si>
  <si>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</si>
  <si>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</si>
  <si>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</si>
  <si>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</si>
  <si>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</si>
  <si>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</si>
  <si>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</si>
  <si>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</si>
  <si>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</si>
  <si>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</si>
  <si>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</si>
  <si>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</si>
  <si>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</si>
  <si>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</si>
  <si>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</si>
  <si>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</si>
  <si>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</si>
  <si>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</si>
  <si>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</si>
  <si>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</si>
  <si>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</si>
  <si>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</si>
  <si>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</si>
  <si>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</si>
  <si>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</si>
  <si>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</si>
  <si>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</si>
  <si>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</si>
  <si>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</si>
  <si>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</si>
  <si>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</si>
  <si>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</si>
  <si>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</si>
  <si>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</si>
  <si>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</si>
  <si>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</si>
  <si>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</si>
  <si>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</si>
  <si>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</si>
  <si>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</si>
  <si>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</si>
  <si>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</si>
  <si>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</si>
  <si>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</si>
  <si>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</si>
  <si>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</si>
  <si>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</si>
  <si>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</si>
  <si>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</si>
  <si>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</si>
  <si>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</si>
  <si>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</si>
  <si>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</si>
  <si>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</si>
  <si>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</si>
  <si>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</si>
  <si>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</si>
  <si>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</si>
  <si>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</si>
  <si>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</si>
  <si>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</si>
  <si>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</si>
  <si>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</si>
  <si>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</si>
  <si>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</si>
  <si>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</si>
  <si>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</si>
  <si>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</si>
  <si>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</si>
  <si>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</si>
  <si>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</si>
  <si>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</si>
  <si>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</si>
  <si>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</si>
  <si>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</si>
  <si>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</si>
  <si>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</si>
  <si>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</si>
  <si>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</si>
  <si>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</si>
  <si>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</si>
  <si>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</si>
  <si>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</si>
  <si>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</si>
  <si>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</si>
  <si>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</si>
  <si>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</si>
  <si>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</si>
  <si>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</si>
  <si>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</si>
  <si>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</si>
  <si>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</si>
  <si>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</si>
  <si>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</si>
  <si>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</si>
  <si>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</si>
  <si>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</si>
  <si>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</si>
  <si>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</si>
  <si>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</si>
  <si>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</si>
  <si>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</si>
  <si>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</si>
  <si>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</si>
  <si>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</si>
  <si>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</si>
  <si>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</si>
  <si>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</si>
  <si>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</si>
  <si>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</si>
  <si>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</si>
  <si>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</si>
  <si>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</si>
  <si>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</si>
  <si>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</si>
  <si>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</si>
  <si>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</si>
  <si>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</si>
  <si>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</si>
  <si>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</si>
  <si>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</si>
  <si>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</si>
  <si>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</si>
  <si>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</si>
  <si>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</si>
  <si>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</si>
  <si>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</si>
  <si>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</si>
  <si>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</si>
  <si>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</si>
  <si>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</si>
  <si>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</si>
  <si>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</si>
  <si>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</si>
  <si>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</si>
  <si>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</si>
  <si>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</si>
  <si>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</si>
  <si>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</si>
  <si>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</si>
  <si>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</si>
  <si>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</si>
  <si>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</si>
  <si>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</si>
  <si>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</si>
  <si>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</si>
  <si>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</si>
  <si>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</si>
  <si>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</si>
  <si>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</si>
  <si>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</si>
  <si>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</si>
  <si>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</si>
  <si>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</si>
  <si>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</si>
  <si>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</si>
  <si>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</si>
  <si>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</si>
  <si>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</si>
  <si>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</si>
  <si>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</si>
  <si>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</si>
  <si>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</si>
  <si>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</si>
  <si>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</si>
  <si>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</si>
  <si>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</si>
  <si>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</si>
  <si>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</si>
  <si>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</si>
  <si>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</si>
  <si>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</si>
  <si>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</si>
  <si>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</si>
  <si>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</si>
  <si>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</si>
  <si>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</si>
  <si>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</si>
  <si>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</si>
  <si>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</si>
  <si>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</si>
  <si>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</si>
  <si>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</si>
  <si>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</si>
  <si>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</si>
  <si>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</si>
  <si>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</si>
  <si>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</si>
  <si>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</si>
  <si>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</si>
  <si>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</si>
  <si>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</si>
  <si>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</si>
  <si>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</si>
  <si>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</si>
  <si>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</si>
  <si>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</si>
  <si>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</si>
  <si>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</si>
  <si>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</si>
  <si>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</si>
  <si>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</si>
  <si>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</si>
  <si>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</si>
  <si>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</si>
  <si>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</si>
  <si>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</si>
  <si>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</si>
  <si>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</si>
  <si>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</si>
  <si>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</si>
  <si>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</si>
  <si>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</si>
  <si>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</si>
  <si>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</si>
  <si>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</si>
  <si>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</si>
  <si>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</si>
  <si>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</si>
  <si>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</si>
  <si>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</si>
  <si>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</si>
  <si>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</si>
  <si>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</si>
  <si>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</si>
  <si>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</si>
  <si>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</si>
  <si>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</si>
  <si>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</si>
  <si>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</si>
  <si>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</si>
  <si>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</si>
  <si>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</si>
  <si>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</si>
  <si>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</si>
  <si>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</si>
  <si>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</si>
  <si>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</si>
  <si>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</si>
  <si>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</si>
  <si>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</si>
  <si>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</si>
  <si>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</si>
  <si>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</si>
  <si>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</si>
  <si>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</si>
  <si>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</si>
  <si>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</si>
  <si>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</si>
  <si>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</si>
  <si>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</si>
  <si>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</si>
  <si>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</si>
  <si>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</si>
  <si>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</si>
  <si>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</si>
  <si>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</si>
  <si>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</si>
  <si>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</si>
  <si>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</si>
  <si>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</si>
  <si>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</si>
  <si>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</si>
  <si>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</si>
  <si>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</si>
  <si>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</si>
  <si>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</si>
  <si>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</si>
  <si>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</si>
  <si>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</si>
  <si>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</si>
  <si>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</si>
  <si>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</si>
  <si>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</si>
  <si>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</si>
  <si>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</si>
  <si>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</si>
  <si>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</si>
  <si>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</si>
  <si>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</si>
  <si>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</si>
  <si>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</si>
  <si>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</si>
  <si>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</si>
  <si>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</si>
  <si>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</si>
  <si>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</si>
  <si>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</si>
  <si>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</si>
  <si>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</si>
  <si>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</si>
  <si>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</si>
  <si>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</si>
  <si>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</si>
  <si>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</si>
  <si>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</si>
  <si>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</si>
  <si>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</si>
  <si>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</si>
  <si>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</si>
  <si>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</si>
  <si>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</si>
  <si>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</si>
  <si>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</si>
  <si>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</si>
  <si>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</si>
  <si>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</si>
  <si>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</si>
  <si>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</si>
  <si>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</si>
  <si>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</si>
  <si>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</si>
  <si>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250 ml</t>
  </si>
  <si>
    <r>
      <t xml:space="preserve">Устье ствола ЛКА  катетеризировано проводниковым катетером Launcher EBU 3/5 6Fr. Коронарный проводник AngioLine 0,8 гр не удалось провести за зону окклюзии ВТК. Коронарный проводник asahi gaia first частично проведен за окклюзию ВТК. Позиционировать в зону окклюзии БК Колибри 1.5-15 не удалось, </t>
    </r>
    <r>
      <rPr>
        <i/>
        <sz val="10.5"/>
        <color theme="1"/>
        <rFont val="Calibri"/>
        <family val="2"/>
        <charset val="204"/>
        <scheme val="minor"/>
      </rPr>
      <t>артерия ВТК не реканализована</t>
    </r>
    <r>
      <rPr>
        <sz val="10.5"/>
        <color theme="1"/>
        <rFont val="Calibri"/>
        <family val="2"/>
        <charset val="204"/>
        <scheme val="minor"/>
      </rPr>
      <t>. Далее, коронарный проводник AngioLine 0,8 гр проведен через субокклюзирующий стеноз в дистальный сегмента ПНА. БК Колибри 1.5-15 выполнена предилатация субокклюзирующего стеноза.  В зону нестабильного остаточного стеноза среднего сегмента ПНА имплантирован DES Resolute Integrity  2,5-30 мм, давлением 12 атм. В зону проксимального сегмента с оверлапингом на предыдущий стент имплантирован DES Resolute Integrity  3,0-30 мм, давлением 14 атм. Постдилатация и оптимизация проксимального стента и зоны оверлапинга БК NC Accuforce 4.0-8, давлением 12-16 атм.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III, артерия ВТК не реканализована-TIMI 0 (колатерали функционируют). Ангиографический результат удовлетворительный. Пациентка в стабильном состоянии транспортируется в ПРИТ для дальнейшего наблюдения и лечения.</t>
    </r>
  </si>
  <si>
    <t>Asahi Gaia First</t>
  </si>
  <si>
    <t>Asahi Gaia Second</t>
  </si>
  <si>
    <t>Asahi Gaia Third</t>
  </si>
  <si>
    <t>проходим, контуры ровные</t>
  </si>
  <si>
    <t xml:space="preserve">стеноз устья менее 50%, неровности контуров среднего сегмента. Антеградный  кровоток TIMI III. </t>
  </si>
  <si>
    <t xml:space="preserve">проходим, контуры ровные.  Антеградный  кровоток TIMI III. </t>
  </si>
  <si>
    <t>100 ml</t>
  </si>
  <si>
    <t>02:12</t>
  </si>
  <si>
    <t>Климовских Ю.Ю.</t>
  </si>
  <si>
    <t xml:space="preserve">1)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</si>
</sst>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9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169" fontId="0" fillId="0" borderId="0" xfId="0" applyNumberFormat="1" applyAlignment="1">
      <alignment horizontal="left"/>
    </xf>
    <xf numFmtId="169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27" sqref="L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45314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0.51736111111111105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0.54166666666666663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528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24308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2062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406</v>
      </c>
      <c r="H16" s="168">
        <v>1256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2.3864000000000001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3" t="s">
        <v>523</v>
      </c>
      <c r="C20" s="214"/>
      <c r="D20" s="214"/>
      <c r="E20" s="214"/>
      <c r="F20" s="214"/>
      <c r="G20" s="214"/>
      <c r="H20" s="215"/>
    </row>
    <row r="21" spans="1:8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59" t="s">
        <v>271</v>
      </c>
      <c r="B22" s="218" t="s">
        <v>524</v>
      </c>
      <c r="C22" s="218"/>
      <c r="D22" s="218"/>
      <c r="E22" s="218"/>
      <c r="F22" s="218"/>
      <c r="G22" s="218"/>
      <c r="H22" s="219"/>
    </row>
    <row r="23" spans="1:8" ht="14.45" customHeight="1">
      <c r="A23" s="38"/>
      <c r="B23" s="220"/>
      <c r="C23" s="220"/>
      <c r="D23" s="220"/>
      <c r="E23" s="220"/>
      <c r="F23" s="220"/>
      <c r="G23" s="220"/>
      <c r="H23" s="221"/>
    </row>
    <row r="24" spans="1:8" ht="14.45" customHeight="1">
      <c r="A24" s="60"/>
      <c r="B24" s="220"/>
      <c r="C24" s="220"/>
      <c r="D24" s="220"/>
      <c r="E24" s="220"/>
      <c r="F24" s="220"/>
      <c r="G24" s="220"/>
      <c r="H24" s="221"/>
    </row>
    <row r="25" spans="1:8" ht="14.45" customHeight="1">
      <c r="A25" s="38"/>
      <c r="B25" s="220"/>
      <c r="C25" s="220"/>
      <c r="D25" s="220"/>
      <c r="E25" s="220"/>
      <c r="F25" s="220"/>
      <c r="G25" s="220"/>
      <c r="H25" s="221"/>
    </row>
    <row r="26" spans="1:8" ht="14.45" customHeight="1">
      <c r="A26" s="40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59" t="s">
        <v>272</v>
      </c>
      <c r="B27" s="218" t="s">
        <v>525</v>
      </c>
      <c r="C27" s="218"/>
      <c r="D27" s="218"/>
      <c r="E27" s="218"/>
      <c r="F27" s="218"/>
      <c r="G27" s="218"/>
      <c r="H27" s="219"/>
    </row>
    <row r="28" spans="1:8" ht="15.6" customHeight="1">
      <c r="A28" s="38"/>
      <c r="B28" s="220"/>
      <c r="C28" s="220"/>
      <c r="D28" s="220"/>
      <c r="E28" s="220"/>
      <c r="F28" s="220"/>
      <c r="G28" s="220"/>
      <c r="H28" s="221"/>
    </row>
    <row r="29" spans="1:8" ht="14.45" customHeight="1">
      <c r="A29" s="38"/>
      <c r="B29" s="220"/>
      <c r="C29" s="220"/>
      <c r="D29" s="220"/>
      <c r="E29" s="220"/>
      <c r="F29" s="220"/>
      <c r="G29" s="220"/>
      <c r="H29" s="221"/>
    </row>
    <row r="30" spans="1:8" ht="14.45" customHeight="1">
      <c r="A30" s="32"/>
      <c r="B30" s="220"/>
      <c r="C30" s="220"/>
      <c r="D30" s="220"/>
      <c r="E30" s="220"/>
      <c r="F30" s="220"/>
      <c r="G30" s="220"/>
      <c r="H30" s="221"/>
    </row>
    <row r="31" spans="1:8" ht="14.45" customHeight="1">
      <c r="A31" s="33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59" t="s">
        <v>273</v>
      </c>
      <c r="B32" s="218" t="s">
        <v>525</v>
      </c>
      <c r="C32" s="218"/>
      <c r="D32" s="218"/>
      <c r="E32" s="218"/>
      <c r="F32" s="218"/>
      <c r="G32" s="218"/>
      <c r="H32" s="219"/>
    </row>
    <row r="33" spans="1:8" ht="14.45" customHeight="1">
      <c r="A33" s="38"/>
      <c r="B33" s="220"/>
      <c r="C33" s="220"/>
      <c r="D33" s="220"/>
      <c r="E33" s="220"/>
      <c r="F33" s="220"/>
      <c r="G33" s="220"/>
      <c r="H33" s="221"/>
    </row>
    <row r="34" spans="1:8" ht="15.6" customHeight="1">
      <c r="A34" s="38"/>
      <c r="B34" s="220"/>
      <c r="C34" s="220"/>
      <c r="D34" s="220"/>
      <c r="E34" s="220"/>
      <c r="F34" s="220"/>
      <c r="G34" s="220"/>
      <c r="H34" s="221"/>
    </row>
    <row r="35" spans="1:8" ht="14.45" customHeight="1">
      <c r="A35" s="38"/>
      <c r="B35" s="220"/>
      <c r="C35" s="220"/>
      <c r="D35" s="220"/>
      <c r="E35" s="220"/>
      <c r="F35" s="220"/>
      <c r="G35" s="220"/>
      <c r="H35" s="221"/>
    </row>
    <row r="36" spans="1:8" ht="15.6" customHeight="1">
      <c r="A36" s="38"/>
      <c r="B36" s="220"/>
      <c r="C36" s="220"/>
      <c r="D36" s="220"/>
      <c r="E36" s="220"/>
      <c r="F36" s="220"/>
      <c r="G36" s="220"/>
      <c r="H36" s="221"/>
    </row>
    <row r="37" spans="1:8" ht="14.45" customHeight="1">
      <c r="A37" s="38"/>
      <c r="D37" s="206" t="str">
        <f>IF($A$6=Вмешательства!$D$3,Вмешательства!$F$18,"")</f>
        <v/>
      </c>
      <c r="E37" s="206"/>
      <c r="F37" s="120"/>
      <c r="G37" s="120"/>
      <c r="H37" s="124"/>
    </row>
    <row r="38" spans="1:8" ht="14.45" customHeight="1">
      <c r="A38" s="38"/>
      <c r="C38" s="125"/>
      <c r="D38" s="207"/>
      <c r="E38" s="208"/>
      <c r="F38" s="208"/>
      <c r="G38" s="208"/>
      <c r="H38" s="209"/>
    </row>
    <row r="39" spans="1:8" ht="14.45" customHeight="1">
      <c r="A39" s="35"/>
      <c r="B39" s="120"/>
      <c r="C39" s="125"/>
      <c r="D39" s="208"/>
      <c r="E39" s="208"/>
      <c r="F39" s="208"/>
      <c r="G39" s="208"/>
      <c r="H39" s="209"/>
    </row>
    <row r="40" spans="1:8" ht="14.45" customHeight="1">
      <c r="A40" s="35"/>
      <c r="B40" s="120"/>
      <c r="C40" s="125"/>
      <c r="D40" s="208"/>
      <c r="E40" s="208"/>
      <c r="F40" s="208"/>
      <c r="G40" s="208"/>
      <c r="H40" s="209"/>
    </row>
    <row r="41" spans="1:8" ht="14.45" customHeight="1">
      <c r="A41" s="35"/>
      <c r="B41" s="120"/>
      <c r="C41" s="125"/>
      <c r="D41" s="208"/>
      <c r="E41" s="208"/>
      <c r="F41" s="208"/>
      <c r="G41" s="208"/>
      <c r="H41" s="209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3" t="s">
        <v>529</v>
      </c>
      <c r="E43" s="204"/>
      <c r="F43" s="204"/>
      <c r="G43" s="204"/>
      <c r="H43" s="205"/>
    </row>
    <row r="44" spans="1:8" ht="14.45" customHeight="1">
      <c r="A44" s="35"/>
      <c r="B44" s="120"/>
      <c r="C44" s="127"/>
      <c r="D44" s="204"/>
      <c r="E44" s="204"/>
      <c r="F44" s="204"/>
      <c r="G44" s="204"/>
      <c r="H44" s="205"/>
    </row>
    <row r="45" spans="1:8" ht="14.45" customHeight="1">
      <c r="A45" s="35"/>
      <c r="B45" s="120"/>
      <c r="C45" s="127"/>
      <c r="D45" s="204"/>
      <c r="E45" s="204"/>
      <c r="F45" s="204"/>
      <c r="G45" s="204"/>
      <c r="H45" s="205"/>
    </row>
    <row r="46" spans="1:8">
      <c r="A46" s="35"/>
      <c r="B46" s="120"/>
      <c r="C46" s="127"/>
      <c r="D46" s="204"/>
      <c r="E46" s="204"/>
      <c r="F46" s="204"/>
      <c r="G46" s="204"/>
      <c r="H46" s="205"/>
    </row>
    <row r="47" spans="1:8">
      <c r="A47" s="38"/>
      <c r="C47" s="127"/>
      <c r="D47" s="204"/>
      <c r="E47" s="204"/>
      <c r="F47" s="204"/>
      <c r="G47" s="204"/>
      <c r="H47" s="205"/>
    </row>
    <row r="48" spans="1:8">
      <c r="A48" s="38"/>
      <c r="C48" s="127"/>
      <c r="D48" s="204"/>
      <c r="E48" s="204"/>
      <c r="F48" s="204"/>
      <c r="G48" s="204"/>
      <c r="H48" s="205"/>
    </row>
    <row r="49" spans="1:13">
      <c r="A49" s="40"/>
      <c r="B49" s="31"/>
      <c r="C49" s="128"/>
      <c r="D49" s="204"/>
      <c r="E49" s="204"/>
      <c r="F49" s="204"/>
      <c r="G49" s="204"/>
      <c r="H49" s="205"/>
    </row>
    <row r="50" spans="1:13">
      <c r="A50" s="38"/>
      <c r="D50" s="204"/>
      <c r="E50" s="204"/>
      <c r="F50" s="204"/>
      <c r="G50" s="204"/>
      <c r="H50" s="205"/>
      <c r="M50" t="s">
        <v>211</v>
      </c>
    </row>
    <row r="51" spans="1:13">
      <c r="A51" s="62" t="s">
        <v>204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2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4" t="s">
        <v>208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3" t="s">
        <v>221</v>
      </c>
      <c r="D8" s="233"/>
      <c r="E8" s="233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3"/>
      <c r="D9" s="233"/>
      <c r="E9" s="233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7"/>
      <c r="D10" s="237"/>
      <c r="E10" s="237"/>
      <c r="F10" s="197"/>
      <c r="G10" s="119"/>
      <c r="H10" s="39"/>
    </row>
    <row r="11" spans="1:8">
      <c r="A11" s="196"/>
      <c r="B11" s="200"/>
      <c r="C11" s="245">
        <f>SUM(F8:F10)</f>
        <v>2</v>
      </c>
      <c r="H11" s="39"/>
    </row>
    <row r="12" spans="1:8" ht="18.75">
      <c r="A12" s="75" t="s">
        <v>191</v>
      </c>
      <c r="B12" s="20">
        <f>КАГ!B8</f>
        <v>45314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0.68194444444444446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0.72916666666666663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4.7222222222222165E-2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Климовских Ю.Ю.</v>
      </c>
      <c r="C16" s="246">
        <f>LEN(КАГ!B11)</f>
        <v>15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24308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2062</v>
      </c>
      <c r="C19" s="69"/>
      <c r="D19" s="69"/>
      <c r="E19" s="69"/>
      <c r="F19" s="69"/>
      <c r="G19" s="169" t="s">
        <v>402</v>
      </c>
      <c r="H19" s="184" t="str">
        <f>КАГ!H15</f>
        <v>02:12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1256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2.3864000000000001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1" t="s">
        <v>519</v>
      </c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38" t="s">
        <v>403</v>
      </c>
      <c r="E40" s="239"/>
      <c r="F40" s="239"/>
      <c r="G40" s="239"/>
      <c r="H40" s="240"/>
    </row>
    <row r="41" spans="1:12" ht="14.45" customHeight="1">
      <c r="A41" s="32"/>
      <c r="B41" s="28"/>
      <c r="C41" s="121"/>
      <c r="D41" s="239"/>
      <c r="E41" s="239"/>
      <c r="F41" s="239"/>
      <c r="G41" s="239"/>
      <c r="H41" s="240"/>
    </row>
    <row r="42" spans="1:12" ht="14.45" customHeight="1">
      <c r="A42" s="32"/>
      <c r="B42" s="28"/>
      <c r="C42" s="121"/>
      <c r="D42" s="239"/>
      <c r="E42" s="239"/>
      <c r="F42" s="239"/>
      <c r="G42" s="239"/>
      <c r="H42" s="240"/>
    </row>
    <row r="43" spans="1:12" ht="14.45" customHeight="1">
      <c r="A43" s="32"/>
      <c r="B43" s="28"/>
      <c r="C43" s="121"/>
      <c r="D43" s="239"/>
      <c r="E43" s="239"/>
      <c r="F43" s="239"/>
      <c r="G43" s="239"/>
      <c r="H43" s="240"/>
    </row>
    <row r="44" spans="1:12" ht="14.45" customHeight="1">
      <c r="A44" s="32"/>
      <c r="B44" s="28"/>
      <c r="C44" s="121"/>
      <c r="D44" s="239"/>
      <c r="E44" s="239"/>
      <c r="F44" s="239"/>
      <c r="G44" s="239"/>
      <c r="H44" s="240"/>
      <c r="L44" s="164"/>
    </row>
    <row r="45" spans="1:12" ht="14.45" customHeight="1">
      <c r="A45" s="32"/>
      <c r="B45" s="28"/>
      <c r="C45" s="121"/>
      <c r="D45" s="239"/>
      <c r="E45" s="239"/>
      <c r="F45" s="239"/>
      <c r="G45" s="239"/>
      <c r="H45" s="240"/>
    </row>
    <row r="46" spans="1:12" ht="14.45" customHeight="1">
      <c r="A46" s="32"/>
      <c r="B46" s="28"/>
      <c r="C46" s="121"/>
      <c r="D46" s="239"/>
      <c r="E46" s="239"/>
      <c r="F46" s="239"/>
      <c r="G46" s="239"/>
      <c r="H46" s="240"/>
    </row>
    <row r="47" spans="1:12" ht="14.45" customHeight="1">
      <c r="A47" s="38"/>
      <c r="C47" s="121"/>
      <c r="D47" s="239"/>
      <c r="E47" s="239"/>
      <c r="F47" s="239"/>
      <c r="G47" s="239"/>
      <c r="H47" s="240"/>
    </row>
    <row r="48" spans="1:12" ht="14.45" customHeight="1">
      <c r="A48" s="38"/>
      <c r="C48" s="121"/>
      <c r="D48" s="239"/>
      <c r="E48" s="239"/>
      <c r="F48" s="239"/>
      <c r="G48" s="239"/>
      <c r="H48" s="240"/>
    </row>
    <row r="49" spans="1:8" ht="14.45" customHeight="1">
      <c r="A49" s="38"/>
      <c r="C49" s="121"/>
      <c r="D49" s="239"/>
      <c r="E49" s="239"/>
      <c r="F49" s="239"/>
      <c r="G49" s="239"/>
      <c r="H49" s="240"/>
    </row>
    <row r="50" spans="1:8">
      <c r="A50" s="62" t="s">
        <v>204</v>
      </c>
      <c r="B50" s="63" t="s">
        <v>518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4" t="s">
        <v>373</v>
      </c>
      <c r="B52" s="225"/>
      <c r="C52" s="225"/>
      <c r="D52" s="225"/>
      <c r="E52" s="225"/>
      <c r="F52" s="226"/>
      <c r="H52" s="39"/>
    </row>
    <row r="53" spans="1:8" ht="15" customHeight="1">
      <c r="A53" s="227"/>
      <c r="B53" s="228"/>
      <c r="C53" s="228"/>
      <c r="D53" s="228"/>
      <c r="E53" s="228"/>
      <c r="F53" s="229"/>
      <c r="G53" s="74" t="str">
        <f>IF(ISBLANK(H13),"",H13)</f>
        <v/>
      </c>
      <c r="H53" s="64"/>
    </row>
    <row r="54" spans="1:8">
      <c r="A54" s="230"/>
      <c r="B54" s="231"/>
      <c r="C54" s="231"/>
      <c r="D54" s="231"/>
      <c r="E54" s="231"/>
      <c r="F54" s="232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45314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Климовских Ю.Ю.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24308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57</v>
      </c>
    </row>
    <row r="7" spans="1:4">
      <c r="A7" s="38"/>
      <c r="C7" s="102" t="s">
        <v>12</v>
      </c>
      <c r="D7" s="104">
        <f>КАГ!$B$14</f>
        <v>2062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45314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520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408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313</v>
      </c>
      <c r="C18" s="137" t="s">
        <v>428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449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9" t="s">
        <v>324</v>
      </c>
      <c r="C20" s="137" t="s">
        <v>464</v>
      </c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0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Asahi Gaia First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NC Accuforce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0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/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0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/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1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0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/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0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/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0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/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0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/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0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/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0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/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/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0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/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0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/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0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/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0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/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0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/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0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/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0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/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0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/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0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/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/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>
      <c r="A22">
        <v>21</v>
      </c>
      <c r="B22" t="s">
        <v>306</v>
      </c>
      <c r="C22" s="1" t="s">
        <v>516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0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/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426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0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/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0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/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0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/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0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/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0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/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0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/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520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1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0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/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s="1" t="s">
        <v>521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0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/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s="1" t="s">
        <v>522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/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0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/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0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/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0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/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0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/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0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/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0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/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0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/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0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/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0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/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/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0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/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0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/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0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/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443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0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/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444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0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/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445</v>
      </c>
    </row>
    <row r="47" spans="1:33">
      <c r="A47">
        <v>46</v>
      </c>
      <c r="B47" t="s">
        <v>3</v>
      </c>
      <c r="C47" t="s">
        <v>517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0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/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446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0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/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447</v>
      </c>
    </row>
    <row r="49" spans="1:33">
      <c r="A49">
        <v>48</v>
      </c>
      <c r="B49" t="s">
        <v>3</v>
      </c>
      <c r="C49" t="s">
        <v>515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0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/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448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0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/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449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/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450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0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/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451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1</v>
      </c>
      <c r="L53" s="117">
        <f>IF(ISNUMBER(SEARCH('Карта учёта'!$B$20,Расходка[[#This Row],[Наименование расходного материала]])),MAX($L$1:L52)+1,0)</f>
        <v>1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/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452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0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/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453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0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/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454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0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/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455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0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/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456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0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/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0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/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0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/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/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0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/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0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/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0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/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462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0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/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463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464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0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/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465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0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/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466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0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/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467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0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/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468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423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469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424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470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471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472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473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2024-01-23T10:16:56Z</cp:lastPrinted>
  <dcterms:created xsi:type="dcterms:W3CDTF">2015-06-05T18:19:34Z</dcterms:created>
  <dcterms:modified xsi:type="dcterms:W3CDTF">2024-01-23T10:16:59Z</dcterms:modified>
</cp:coreProperties>
</file>