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G70" i="1"/>
  <c r="H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/>
  <c r="V53" i="1"/>
  <c r="V39" i="1"/>
  <c r="V59" i="1"/>
  <c r="V41" i="1"/>
  <c r="V44" i="1"/>
  <c r="V51" i="1"/>
  <c r="V68" i="1"/>
  <c r="H68" i="1"/>
  <c r="H69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65" i="1" l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<sst xmlns="http://schemas.openxmlformats.org/spreadsheetml/2006/main" count="877" uniqueCount="530">
  <si>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</si>
  <si>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</si>
  <si>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</si>
  <si>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</si>
  <si>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</si>
  <si>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</si>
  <si>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</si>
  <si>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</si>
  <si>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</si>
  <si>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</si>
  <si>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</si>
  <si>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</si>
  <si>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</si>
  <si>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</si>
  <si>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</si>
  <si>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</si>
  <si>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</si>
  <si>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</si>
  <si>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</si>
  <si>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</si>
  <si>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</si>
  <si>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</si>
  <si>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</si>
  <si>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</si>
  <si>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</si>
  <si>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</si>
  <si>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</si>
  <si>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</si>
  <si>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</si>
  <si>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</si>
  <si>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</si>
  <si>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</si>
  <si>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</si>
  <si>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</si>
  <si>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</si>
  <si>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</si>
  <si>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</si>
  <si>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</si>
  <si>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</si>
  <si>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</si>
  <si>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</si>
  <si>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</si>
  <si>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</si>
  <si>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</si>
  <si>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</si>
  <si>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</si>
  <si>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</si>
  <si>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</si>
  <si>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</si>
  <si>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</si>
  <si>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</si>
  <si>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</si>
  <si>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</si>
  <si>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</si>
  <si>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</si>
  <si>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</si>
  <si>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</si>
  <si>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</si>
  <si>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</si>
  <si>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</si>
  <si>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</si>
  <si>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</si>
  <si>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</si>
  <si>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</si>
  <si>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</si>
  <si>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</si>
  <si>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</si>
  <si>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</si>
  <si>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</si>
  <si>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</si>
  <si>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</si>
  <si>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</si>
  <si>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</si>
  <si>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</si>
  <si>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</si>
  <si>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</si>
  <si>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</si>
  <si>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</si>
  <si>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</si>
  <si>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</si>
  <si>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</si>
  <si>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</si>
  <si>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</si>
  <si>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</si>
  <si>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</si>
  <si>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</si>
  <si>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</si>
  <si>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</si>
  <si>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</si>
  <si>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</si>
  <si>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</si>
  <si>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</si>
  <si>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</si>
  <si>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</si>
  <si>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</si>
  <si>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</si>
  <si>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</si>
  <si>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</si>
  <si>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</si>
  <si>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</si>
  <si>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</si>
  <si>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</si>
  <si>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</si>
  <si>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</si>
  <si>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</si>
  <si>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</si>
  <si>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</si>
  <si>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</si>
  <si>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</si>
  <si>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</si>
  <si>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</si>
  <si>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</si>
  <si>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</si>
  <si>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</si>
  <si>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</si>
  <si>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</si>
  <si>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</si>
  <si>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</si>
  <si>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</si>
  <si>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</si>
  <si>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</si>
  <si>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</si>
  <si>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</si>
  <si>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</si>
  <si>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</si>
  <si>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</si>
  <si>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</si>
  <si>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</si>
  <si>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</si>
  <si>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</si>
  <si>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</si>
  <si>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</si>
  <si>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</si>
  <si>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</si>
  <si>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</si>
  <si>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</si>
  <si>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</si>
  <si>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</si>
  <si>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</si>
  <si>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</si>
  <si>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</si>
  <si>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</si>
  <si>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</si>
  <si>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</si>
  <si>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</si>
  <si>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</si>
  <si>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</si>
  <si>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</si>
  <si>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</si>
  <si>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</si>
  <si>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</si>
  <si>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</si>
  <si>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</si>
  <si>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</si>
  <si>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</si>
  <si>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</si>
  <si>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</si>
  <si>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</si>
  <si>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</si>
  <si>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</si>
  <si>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</si>
  <si>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</si>
  <si>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</si>
  <si>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</si>
  <si>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</si>
  <si>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</si>
  <si>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</si>
  <si>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</si>
  <si>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</si>
  <si>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</si>
  <si>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</si>
  <si>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</si>
  <si>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</si>
  <si>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</si>
  <si>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</si>
  <si>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</si>
  <si>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</si>
  <si>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</si>
  <si>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</si>
  <si>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</si>
  <si>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</si>
  <si>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</si>
  <si>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</si>
  <si>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</si>
  <si>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</si>
  <si>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</si>
  <si>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</si>
  <si>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</si>
  <si>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</si>
  <si>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</si>
  <si>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</si>
  <si>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</si>
  <si>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</si>
  <si>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</si>
  <si>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</si>
  <si>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</si>
  <si>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</si>
  <si>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</si>
  <si>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</si>
  <si>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</si>
  <si>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</si>
  <si>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</si>
  <si>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</si>
  <si>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</si>
  <si>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</si>
  <si>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</si>
  <si>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</si>
  <si>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</si>
  <si>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</si>
  <si>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</si>
  <si>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</si>
  <si>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</si>
  <si>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</si>
  <si>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</si>
  <si>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</si>
  <si>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</si>
  <si>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</si>
  <si>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</si>
  <si>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</si>
  <si>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</si>
  <si>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</si>
  <si>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</si>
  <si>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</si>
  <si>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</si>
  <si>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</si>
  <si>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</si>
  <si>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</si>
  <si>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</si>
  <si>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</si>
  <si>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</si>
  <si>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</si>
  <si>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</si>
  <si>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</si>
  <si>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</si>
  <si>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</si>
  <si>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</si>
  <si>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</si>
  <si>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</si>
  <si>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</si>
  <si>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</si>
  <si>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</si>
  <si>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</si>
  <si>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</si>
  <si>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</si>
  <si>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</si>
  <si>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</si>
  <si>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</si>
  <si>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</si>
  <si>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</si>
  <si>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</si>
  <si>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</si>
  <si>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</si>
  <si>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</si>
  <si>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</si>
  <si>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</si>
  <si>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</si>
  <si>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</si>
  <si>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</si>
  <si>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</si>
  <si>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</si>
  <si>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</si>
  <si>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</si>
  <si>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</si>
  <si>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</si>
  <si>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</si>
  <si>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</si>
  <si>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</si>
  <si>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</si>
  <si>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</si>
  <si>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</si>
  <si>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</si>
  <si>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</si>
  <si>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</si>
  <si>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</si>
  <si>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</si>
  <si>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</si>
  <si>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</si>
  <si>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</si>
  <si>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</si>
  <si>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</si>
  <si>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</si>
  <si>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</si>
  <si>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</si>
  <si>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</si>
  <si>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</si>
  <si>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</si>
  <si>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</si>
  <si>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</si>
  <si>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</si>
  <si>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</si>
  <si>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</si>
  <si>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</si>
  <si>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</si>
  <si>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</si>
  <si>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</si>
  <si>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</si>
  <si>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</si>
  <si>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</si>
  <si>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</si>
  <si>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</si>
  <si>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</si>
  <si>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</si>
  <si>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</si>
  <si>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</si>
  <si>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</si>
  <si>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</si>
  <si>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</si>
  <si>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</si>
  <si>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</si>
  <si>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</si>
  <si>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</si>
  <si>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</si>
  <si>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</si>
  <si>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</si>
  <si>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</si>
  <si>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</si>
  <si>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</si>
  <si>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</si>
  <si>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</si>
  <si>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</si>
  <si>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</si>
  <si>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</si>
  <si>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</si>
  <si>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</si>
  <si>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</si>
  <si>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</si>
  <si>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</si>
  <si>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</si>
  <si>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</si>
  <si>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</si>
  <si>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</si>
  <si>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</si>
  <si>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</si>
  <si>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</si>
  <si>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</si>
  <si>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</si>
  <si>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</si>
  <si>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</si>
  <si>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</si>
  <si>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</si>
  <si>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</si>
  <si>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</si>
  <si>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</si>
  <si>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</si>
  <si>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</si>
  <si>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</si>
  <si>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</si>
  <si>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</si>
  <si>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</si>
  <si>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</si>
  <si>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</si>
  <si>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</si>
  <si>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</si>
  <si>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</si>
  <si>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</si>
  <si>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</si>
  <si>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</si>
  <si>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</si>
  <si>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</si>
  <si>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</si>
  <si>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</si>
  <si>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</si>
  <si>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</si>
  <si>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</si>
  <si>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</si>
  <si>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</si>
  <si>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</si>
  <si>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</si>
  <si>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</si>
  <si>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</si>
  <si>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</si>
  <si>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</si>
  <si>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</si>
  <si>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</si>
  <si>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</si>
  <si>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</si>
  <si>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</si>
  <si>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</si>
  <si>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</si>
  <si>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</si>
  <si>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</si>
  <si>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</si>
  <si>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</si>
  <si>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</si>
  <si>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</si>
  <si>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</si>
  <si>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</si>
  <si>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</si>
  <si>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</si>
  <si>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</si>
  <si>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</si>
  <si>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</si>
  <si>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</si>
  <si>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</si>
  <si>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</si>
  <si>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</si>
  <si>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</si>
  <si>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</si>
  <si>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</si>
  <si>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</si>
  <si>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</si>
  <si>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</si>
  <si>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</si>
  <si>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</si>
  <si>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</si>
  <si>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</si>
  <si>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</si>
  <si>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</si>
  <si>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</si>
  <si>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</si>
  <si>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</si>
  <si>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</si>
  <si>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</si>
  <si>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</si>
  <si>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</si>
  <si>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</si>
  <si>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</si>
  <si>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</si>
  <si>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</si>
  <si>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</si>
  <si>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</si>
  <si>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</si>
  <si>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</si>
  <si>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</si>
  <si>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</si>
  <si>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</si>
  <si>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</si>
  <si>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</si>
  <si>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</si>
  <si>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</si>
  <si>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</si>
  <si>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</si>
  <si>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</si>
  <si>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</si>
  <si>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</si>
  <si>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</si>
  <si>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</si>
  <si>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</si>
  <si>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</si>
  <si>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</si>
  <si>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</si>
  <si>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</si>
  <si>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</si>
  <si>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</si>
  <si>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</si>
  <si>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</si>
  <si>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</si>
  <si>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</si>
  <si>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</si>
  <si>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</si>
  <si>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</si>
  <si>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</si>
  <si>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</si>
  <si>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</si>
  <si>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</si>
  <si>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</si>
  <si>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</si>
  <si>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</si>
  <si>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</si>
  <si>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</si>
  <si>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</si>
  <si>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</si>
  <si>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</si>
  <si>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</si>
  <si>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</si>
  <si>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</si>
  <si>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</si>
  <si>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</si>
  <si>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</si>
  <si>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</si>
  <si>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</si>
  <si>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</si>
  <si>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</si>
  <si>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</si>
  <si>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</si>
  <si>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</si>
  <si>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</si>
  <si>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</si>
  <si>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</si>
  <si>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</si>
  <si>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</si>
  <si>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</si>
  <si>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</si>
  <si>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</si>
  <si>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</si>
  <si>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</si>
  <si>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</si>
  <si>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</si>
  <si>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</si>
  <si>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</si>
  <si>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</si>
  <si>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</si>
  <si>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</si>
  <si>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</si>
  <si>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</si>
  <si>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</si>
  <si>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</si>
  <si>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</si>
  <si>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</si>
  <si>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</si>
  <si>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</si>
  <si>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</si>
  <si>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</si>
  <si>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</si>
  <si>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</si>
  <si>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</si>
  <si>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</si>
  <si>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</si>
  <si>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</si>
  <si>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</si>
  <si>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</si>
  <si>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</si>
  <si>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</si>
  <si>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</si>
  <si>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</si>
  <si>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</si>
  <si>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</si>
  <si>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</si>
  <si>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Мельникова Е.Ю.</t>
  </si>
  <si>
    <t>16:24</t>
  </si>
  <si>
    <t>стеноз устья 30%</t>
  </si>
  <si>
    <t xml:space="preserve">стенозы проксимального сегмента 60%, пролонгированный стеноз среднего сегмента не менее 90%. Антеградный  кровоток TIMI III. </t>
  </si>
  <si>
    <t>окклюзия на уровне устья ВТК. Межсистемные коллатерали из ЗМЖВ ПКА с ретроградным контрастированием постоклюзионного сегмента ВТК (до окклюзии). Антеградный  кровоток по ОА TIMI III, Антеградный  кровоток по ВТК - TMI 0</t>
  </si>
  <si>
    <t xml:space="preserve">стенозы проксимального и среднего сегментов 30%, стенозы дистального сегмента 40%. Антеградный  кровоток TIMI III.   </t>
  </si>
  <si>
    <t>Совместно с д/кардиологом: с учетом клинических данных, ЭКГ и КАГ рекомендована ЧТКА ВТК и ПНА.</t>
  </si>
  <si>
    <t>250 ml</t>
  </si>
  <si>
    <r>
      <t xml:space="preserve">Устье ствола ЛКА  катетеризировано проводниковым катетером Launcher EBU 3/5 6Fr. Коронарный проводник AngioLine 0,8 гр не удалось провести за зону окклюзии ВТК. Коронарный проводник asahi gaia first частично проведен за окклюзию ВТК. Позиционировать в зону окклюзии БК Колибри 1.5-15 не удалось, </t>
    </r>
    <r>
      <rPr>
        <i/>
        <sz val="10.5"/>
        <color theme="1"/>
        <rFont val="Calibri"/>
        <family val="2"/>
        <charset val="204"/>
        <scheme val="minor"/>
      </rPr>
      <t>артерия ВТК не реканализована</t>
    </r>
    <r>
      <rPr>
        <sz val="10.5"/>
        <color theme="1"/>
        <rFont val="Calibri"/>
        <family val="2"/>
        <charset val="204"/>
        <scheme val="minor"/>
      </rPr>
      <t>. Далее, коронарный проводник AngioLine 0,8 гр проведен через субокклюзирующий стеноз в дистальный сегмента ПНА. БК Колибри 1.5-15 выполнена предилатация субокклюзирующего стеноза.  В зону нестабильного остаточного стеноза среднего сегмента ПНА имплантирован DES Resolute Integrity  2,5-30 мм, давлением 12 атм. В зону проксимального сегмента с оверлапингом на предыдущий стент имплантирован DES Resolute Integrity  3,0-30 мм, давлением 14 атм. Постдилатация и оптимизация проксимального стента и зоны оверлапинга БК NC Accuforce 4.0-8, давлением 12-16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III, артерия ВТК не реканализована-TIMI 0 (колатерали функционируют). Ангиографический результат удовлетворительный. Пациентка в стабильном состоянии транспортируется в ПРИТ для дальнейшего наблюдения и лечения.</t>
    </r>
  </si>
  <si>
    <t>Asahi Gaia First</t>
  </si>
  <si>
    <t>Asahi Gaia Second</t>
  </si>
  <si>
    <t>Asahi Gaia 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</si>
</sst>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1" sqref="L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45309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0.67361111111111116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0.68194444444444446</v>
      </c>
      <c r="C10" s="55"/>
      <c r="D10" s="96" t="s">
        <v>173</v>
      </c>
      <c r="E10" s="94"/>
      <c r="F10" s="94"/>
      <c r="G10" s="24" t="s">
        <v>185</v>
      </c>
      <c r="H10" s="26"/>
    </row>
    <row r="11" spans="1:8" ht="18" thickTop="1" thickBot="1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304</v>
      </c>
      <c r="H11" s="26"/>
    </row>
    <row r="12" spans="1:8" ht="16.5" thickTop="1">
      <c r="A12" s="81" t="s">
        <v>8</v>
      </c>
      <c r="B12" s="82">
        <v>17044</v>
      </c>
      <c r="C12" s="12"/>
      <c r="D12" s="96" t="s">
        <v>303</v>
      </c>
      <c r="E12" s="94"/>
      <c r="F12" s="94"/>
      <c r="G12" s="24" t="s">
        <v>370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1598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406</v>
      </c>
      <c r="H16" s="168">
        <v>8780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16.681999999999999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520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521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522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523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524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J36" sqref="J3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45309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0.68194444444444446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0.72916666666666663</v>
      </c>
      <c r="C14" s="12"/>
      <c r="D14" s="96" t="s">
        <v>173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4.7222222222222165E-2</v>
      </c>
      <c r="D15" s="96" t="s">
        <v>170</v>
      </c>
      <c r="E15" s="94"/>
      <c r="F15" s="94"/>
      <c r="G15" s="80" t="str">
        <f>КАГ!G11</f>
        <v>Бородкина С.А.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Мельникова Е.Ю.</v>
      </c>
      <c r="C16" s="204">
        <f>LEN(КАГ!B11)</f>
        <v>15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17044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1598</v>
      </c>
      <c r="C19" s="69"/>
      <c r="D19" s="69"/>
      <c r="E19" s="69"/>
      <c r="F19" s="69"/>
      <c r="G19" s="169" t="s">
        <v>402</v>
      </c>
      <c r="H19" s="184" t="str">
        <f>КАГ!H15</f>
        <v>16:24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8780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16.681999999999999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526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45309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Мельникова Е.Ю.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17044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77</v>
      </c>
    </row>
    <row r="7" spans="1:4">
      <c r="A7" s="38"/>
      <c r="C7" s="102" t="s">
        <v>12</v>
      </c>
      <c r="D7" s="104">
        <f>КАГ!$B$14</f>
        <v>1598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45309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527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408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313</v>
      </c>
      <c r="C18" s="137" t="s">
        <v>428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449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464</v>
      </c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0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Asahi Gaia First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NC Accuforce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0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/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0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/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1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0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/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0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/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0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/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0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/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0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/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0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/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/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0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/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0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/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0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/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0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/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0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/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0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/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0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/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0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/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0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/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/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0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/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0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/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0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/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0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/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0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/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0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/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0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/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527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1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0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/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528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0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/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/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0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/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0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/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0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/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0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/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0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/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0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/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0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/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0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/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0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/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/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0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/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0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/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0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/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0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/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0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/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0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/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0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/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0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/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0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/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449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/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0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/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1</v>
      </c>
      <c r="L53" s="117">
        <f>IF(ISNUMBER(SEARCH('Карта учёта'!$B$20,Расходка[[#This Row],[Наименование расходного материала]])),MAX($L$1:L52)+1,0)</f>
        <v>1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/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0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/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0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/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0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/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455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0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/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456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0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/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0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/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0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/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/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0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/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0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/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0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/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0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/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331</v>
      </c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66</v>
      </c>
      <c r="N67" s="202">
        <f>IF(ISNUMBER(SEARCH('Карта учёта'!$B$22,Расходка[[#This Row],[Наименование расходного материала]])),MAX($N$1:N66)+1,0)</f>
        <v>66</v>
      </c>
      <c r="O67" s="202">
        <f>IF(ISNUMBER(SEARCH('Карта учёта'!$B$23,Расходка[[#This Row],[Наименование расходного материала]])),MAX($O$1:O66)+1,0)</f>
        <v>66</v>
      </c>
      <c r="P67" s="202">
        <f>IF(ISNUMBER(SEARCH('Карта учёта'!$B$24,Расходка[[#This Row],[Наименование расходного материала]])),MAX($P$1:P66)+1,0)</f>
        <v>66</v>
      </c>
      <c r="Q67" s="202">
        <f>IF(ISNUMBER(SEARCH('Карта учёта'!$B$25,Расходка[[#This Row],[Наименование расходного материала]])),MAX($Q$1:Q66)+1,0)</f>
        <v>66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3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3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3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3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341</v>
      </c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67</v>
      </c>
      <c r="N68" s="202">
        <f>IF(ISNUMBER(SEARCH('Карта учёта'!$B$22,Расходка[[#This Row],[Наименование расходного материала]])),MAX($N$1:N67)+1,0)</f>
        <v>67</v>
      </c>
      <c r="O68" s="202">
        <f>IF(ISNUMBER(SEARCH('Карта учёта'!$B$23,Расходка[[#This Row],[Наименование расходного материала]])),MAX($O$1:O67)+1,0)</f>
        <v>67</v>
      </c>
      <c r="P68" s="202">
        <f>IF(ISNUMBER(SEARCH('Карта учёта'!$B$24,Расходка[[#This Row],[Наименование расходного материала]])),MAX($P$1:P67)+1,0)</f>
        <v>67</v>
      </c>
      <c r="Q68" s="202">
        <f>IF(ISNUMBER(SEARCH('Карта учёта'!$B$25,Расходка[[#This Row],[Наименование расходного материала]])),MAX($Q$1:Q67)+1,0)</f>
        <v>67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3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3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3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3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340</v>
      </c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68</v>
      </c>
      <c r="N69" s="202">
        <f>IF(ISNUMBER(SEARCH('Карта учёта'!$B$22,Расходка[[#This Row],[Наименование расходного материала]])),MAX($N$1:N68)+1,0)</f>
        <v>68</v>
      </c>
      <c r="O69" s="202">
        <f>IF(ISNUMBER(SEARCH('Карта учёта'!$B$23,Расходка[[#This Row],[Наименование расходного материала]])),MAX($O$1:O68)+1,0)</f>
        <v>68</v>
      </c>
      <c r="P69" s="202">
        <f>IF(ISNUMBER(SEARCH('Карта учёта'!$B$24,Расходка[[#This Row],[Наименование расходного материала]])),MAX($P$1:P68)+1,0)</f>
        <v>68</v>
      </c>
      <c r="Q69" s="202">
        <f>IF(ISNUMBER(SEARCH('Карта учёта'!$B$25,Расходка[[#This Row],[Наименование расходного материала]])),MAX($Q$1:Q68)+1,0)</f>
        <v>68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3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3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3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3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467</v>
      </c>
    </row>
    <row r="70" spans="1:33">
      <c r="A70">
        <v>69</v>
      </c>
      <c r="B70" t="s">
        <v>301</v>
      </c>
      <c r="C70" s="1" t="s">
        <v>332</v>
      </c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69</v>
      </c>
      <c r="N70" s="202">
        <f>IF(ISNUMBER(SEARCH('Карта учёта'!$B$22,Расходка[[#This Row],[Наименование расходного материала]])),MAX($N$1:N69)+1,0)</f>
        <v>69</v>
      </c>
      <c r="O70" s="202">
        <f>IF(ISNUMBER(SEARCH('Карта учёта'!$B$23,Расходка[[#This Row],[Наименование расходного материала]])),MAX($O$1:O69)+1,0)</f>
        <v>69</v>
      </c>
      <c r="P70" s="202">
        <f>IF(ISNUMBER(SEARCH('Карта учёта'!$B$24,Расходка[[#This Row],[Наименование расходного материала]])),MAX($P$1:P69)+1,0)</f>
        <v>69</v>
      </c>
      <c r="Q70" s="202">
        <f>IF(ISNUMBER(SEARCH('Карта учёта'!$B$25,Расходка[[#This Row],[Наименование расходного материала]])),MAX($Q$1:Q69)+1,0)</f>
        <v>69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3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3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3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3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468</v>
      </c>
    </row>
    <row r="71" spans="1:33">
      <c r="E71" s="202">
        <f>IF(ISNUMBER(SEARCH('Карта учёта'!$B$13,Расходка[[#This Row],[Наименование расходного материала]])),MAX($E$1:E70)+1,0)</f>
        <v>0</v>
      </c>
      <c r="F71" s="202">
        <f>IF(ISNUMBER(SEARCH('Карта учёта'!$B$14,Расходка[[#This Row],[Наименование расходного материала]])),MAX($F$1:F70)+1,0)</f>
        <v>0</v>
      </c>
      <c r="G71" s="202">
        <f>IF(ISNUMBER(SEARCH('Карта учёта'!$B$15,Расходка[[#This Row],[Наименование расходного материала]])),MAX($G$1:G70)+1,0)</f>
        <v>0</v>
      </c>
      <c r="H71" s="202">
        <f>IF(ISNUMBER(SEARCH('Карта учёта'!$B$16,Расходка[[#This Row],[Наименование расходного материала]])),MAX($H$1:H70)+1,0)</f>
        <v>0</v>
      </c>
      <c r="I71" s="202">
        <f>IF(ISNUMBER(SEARCH('Карта учёта'!$B$17,Расходка[[#This Row],[Наименование расходного материала]])),MAX($I$1:I70)+1,0)</f>
        <v>0</v>
      </c>
      <c r="J71" s="202">
        <f>IF(ISNUMBER(SEARCH('Карта учёта'!$B$18,Расходка[[#This Row],[Наименование расходного материала]])),MAX($J$1:J70)+1,0)</f>
        <v>0</v>
      </c>
      <c r="K71" s="202">
        <f>IF(ISNUMBER(SEARCH('Карта учёта'!$B$19,Расходка[[#This Row],[Наименование расходного материала]])),MAX($K$1:K70)+1,0)</f>
        <v>0</v>
      </c>
      <c r="L71" s="202">
        <f>IF(ISNUMBER(SEARCH('Карта учёта'!$B$20,Расходка[[#This Row],[Наименование расходного материала]])),MAX($L$1:L70)+1,0)</f>
        <v>0</v>
      </c>
      <c r="M71" s="202">
        <f>IF(ISNUMBER(SEARCH('Карта учёта'!$B$21,Расходка[[#This Row],[Наименование расходного материала]])),MAX($M$1:M70)+1,0)</f>
        <v>0</v>
      </c>
      <c r="N71" s="202">
        <f>IF(ISNUMBER(SEARCH('Карта учёта'!$B$22,Расходка[[#This Row],[Наименование расходного материала]])),MAX($N$1:N70)+1,0)</f>
        <v>0</v>
      </c>
      <c r="O71" s="202">
        <f>IF(ISNUMBER(SEARCH('Карта учёта'!$B$23,Расходка[[#This Row],[Наименование расходного материала]])),MAX($O$1:O70)+1,0)</f>
        <v>0</v>
      </c>
      <c r="P71" s="202">
        <f>IF(ISNUMBER(SEARCH('Карта учёта'!$B$24,Расходка[[#This Row],[Наименование расходного материала]])),MAX($P$1:P70)+1,0)</f>
        <v>0</v>
      </c>
      <c r="Q71" s="202">
        <f>IF(ISNUMBER(SEARCH('Карта учёта'!$B$25,Расходка[[#This Row],[Наименование расходного материала]])),MAX($Q$1:Q70)+1,0)</f>
        <v>0</v>
      </c>
      <c r="R71" s="203" t="str">
        <f>IFERROR(INDEX(Расходка[Наименование расходного материала],MATCH(Расходка[[#This Row],[№]],Поиск_расходки[Индекс1],0)),"")</f>
        <v/>
      </c>
      <c r="S71" s="203" t="str">
        <f>IFERROR(INDEX(Расходка[Наименование расходного материала],MATCH(Расходка[[#This Row],[№]],Поиск_расходки[Индекс2],0)),"")</f>
        <v/>
      </c>
      <c r="T71" s="203" t="str">
        <f>IFERROR(INDEX(Расходка[Наименование расходного материала],MATCH(Расходка[[#This Row],[№]],Поиск_расходки[Индекс3],0)),"")</f>
        <v/>
      </c>
      <c r="U71" s="203" t="str">
        <f>IFERROR(INDEX(Расходка[Наименование расходного материала],MATCH(Расходка[[#This Row],[№]],Поиск_расходки[Индекс4],0)),"")</f>
        <v/>
      </c>
      <c r="V71" s="203" t="str">
        <f>IFERROR(INDEX(Расходка[Наименование расходного материала],MATCH(Расходка[[#This Row],[№]],Поиск_расходки[Индекс5],0)),"")</f>
        <v/>
      </c>
      <c r="W71" s="203" t="str">
        <f>IFERROR(INDEX(Расходка[Наименование расходного материала],MATCH(Расходка[[#This Row],[№]],Поиск_расходки[Индекс6],0)),"")</f>
        <v/>
      </c>
      <c r="X71" s="203" t="str">
        <f>IFERROR(INDEX(Расходка[Наименование расходного материала],MATCH(Расходка[[#This Row],[№]],Поиск_расходки[Индекс7],0)),"")</f>
        <v/>
      </c>
      <c r="Y71" s="203" t="str">
        <f>IFERROR(INDEX(Расходка[Наименование расходного материала],MATCH(Расходка[[#This Row],[№]],Поиск_расходки[Индекс8],0)),"")</f>
        <v/>
      </c>
      <c r="Z71" s="203" t="str">
        <f>IFERROR(INDEX(Расходка[Наименование расходного материала],MATCH(Расходка[[#This Row],[№]],Поиск_расходки[Индекс9],0)),"")</f>
        <v/>
      </c>
      <c r="AA71" s="203" t="str">
        <f>IFERROR(INDEX(Расходка[Наименование расходного материала],MATCH(Расходка[[#This Row],[№]],Поиск_расходки[Индекс10],0)),"")</f>
        <v/>
      </c>
      <c r="AB71" s="203" t="str">
        <f>IFERROR(INDEX(Расходка[Наименование расходного материала],MATCH(Расходка[[#This Row],[№]],Поиск_расходки[Индекс11],0)),"")</f>
        <v/>
      </c>
      <c r="AC71" s="203" t="str">
        <f>IFERROR(INDEX(Расходка[Наименование расходного материала],MATCH(Расходка[[#This Row],[№]],Поиск_расходки[Индекс12],0)),"")</f>
        <v/>
      </c>
      <c r="AD71" s="203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423</v>
      </c>
    </row>
    <row r="72" spans="1:33">
      <c r="E72" s="202">
        <f>IF(ISNUMBER(SEARCH('Карта учёта'!$B$13,Расходка[[#This Row],[Наименование расходного материала]])),MAX($E$1:E71)+1,0)</f>
        <v>0</v>
      </c>
      <c r="F72" s="202">
        <f>IF(ISNUMBER(SEARCH('Карта учёта'!$B$14,Расходка[[#This Row],[Наименование расходного материала]])),MAX($F$1:F71)+1,0)</f>
        <v>0</v>
      </c>
      <c r="G72" s="202">
        <f>IF(ISNUMBER(SEARCH('Карта учёта'!$B$15,Расходка[[#This Row],[Наименование расходного материала]])),MAX($G$1:G71)+1,0)</f>
        <v>0</v>
      </c>
      <c r="H72" s="202">
        <f>IF(ISNUMBER(SEARCH('Карта учёта'!$B$16,Расходка[[#This Row],[Наименование расходного материала]])),MAX($H$1:H71)+1,0)</f>
        <v>0</v>
      </c>
      <c r="I72" s="202">
        <f>IF(ISNUMBER(SEARCH('Карта учёта'!$B$17,Расходка[[#This Row],[Наименование расходного материала]])),MAX($I$1:I71)+1,0)</f>
        <v>0</v>
      </c>
      <c r="J72" s="202">
        <f>IF(ISNUMBER(SEARCH('Карта учёта'!$B$18,Расходка[[#This Row],[Наименование расходного материала]])),MAX($J$1:J71)+1,0)</f>
        <v>0</v>
      </c>
      <c r="K72" s="202">
        <f>IF(ISNUMBER(SEARCH('Карта учёта'!$B$19,Расходка[[#This Row],[Наименование расходного материала]])),MAX($K$1:K71)+1,0)</f>
        <v>0</v>
      </c>
      <c r="L72" s="202">
        <f>IF(ISNUMBER(SEARCH('Карта учёта'!$B$20,Расходка[[#This Row],[Наименование расходного материала]])),MAX($L$1:L71)+1,0)</f>
        <v>0</v>
      </c>
      <c r="M72" s="202">
        <f>IF(ISNUMBER(SEARCH('Карта учёта'!$B$21,Расходка[[#This Row],[Наименование расходного материала]])),MAX($M$1:M71)+1,0)</f>
        <v>0</v>
      </c>
      <c r="N72" s="202">
        <f>IF(ISNUMBER(SEARCH('Карта учёта'!$B$22,Расходка[[#This Row],[Наименование расходного материала]])),MAX($N$1:N71)+1,0)</f>
        <v>0</v>
      </c>
      <c r="O72" s="202">
        <f>IF(ISNUMBER(SEARCH('Карта учёта'!$B$23,Расходка[[#This Row],[Наименование расходного материала]])),MAX($O$1:O71)+1,0)</f>
        <v>0</v>
      </c>
      <c r="P72" s="202">
        <f>IF(ISNUMBER(SEARCH('Карта учёта'!$B$24,Расходка[[#This Row],[Наименование расходного материала]])),MAX($P$1:P71)+1,0)</f>
        <v>0</v>
      </c>
      <c r="Q72" s="202">
        <f>IF(ISNUMBER(SEARCH('Карта учёта'!$B$25,Расходка[[#This Row],[Наименование расходного материала]])),MAX($Q$1:Q71)+1,0)</f>
        <v>0</v>
      </c>
      <c r="R72" s="203" t="str">
        <f>IFERROR(INDEX(Расходка[Наименование расходного материала],MATCH(Расходка[[#This Row],[№]],Поиск_расходки[Индекс1],0)),"")</f>
        <v/>
      </c>
      <c r="S72" s="203" t="str">
        <f>IFERROR(INDEX(Расходка[Наименование расходного материала],MATCH(Расходка[[#This Row],[№]],Поиск_расходки[Индекс2],0)),"")</f>
        <v/>
      </c>
      <c r="T72" s="203" t="str">
        <f>IFERROR(INDEX(Расходка[Наименование расходного материала],MATCH(Расходка[[#This Row],[№]],Поиск_расходки[Индекс3],0)),"")</f>
        <v/>
      </c>
      <c r="U72" s="203" t="str">
        <f>IFERROR(INDEX(Расходка[Наименование расходного материала],MATCH(Расходка[[#This Row],[№]],Поиск_расходки[Индекс4],0)),"")</f>
        <v/>
      </c>
      <c r="V72" s="203" t="str">
        <f>IFERROR(INDEX(Расходка[Наименование расходного материала],MATCH(Расходка[[#This Row],[№]],Поиск_расходки[Индекс5],0)),"")</f>
        <v/>
      </c>
      <c r="W72" s="203" t="str">
        <f>IFERROR(INDEX(Расходка[Наименование расходного материала],MATCH(Расходка[[#This Row],[№]],Поиск_расходки[Индекс6],0)),"")</f>
        <v/>
      </c>
      <c r="X72" s="203" t="str">
        <f>IFERROR(INDEX(Расходка[Наименование расходного материала],MATCH(Расходка[[#This Row],[№]],Поиск_расходки[Индекс7],0)),"")</f>
        <v/>
      </c>
      <c r="Y72" s="203" t="str">
        <f>IFERROR(INDEX(Расходка[Наименование расходного материала],MATCH(Расходка[[#This Row],[№]],Поиск_расходки[Индекс8],0)),"")</f>
        <v/>
      </c>
      <c r="Z72" s="203" t="str">
        <f>IFERROR(INDEX(Расходка[Наименование расходного материала],MATCH(Расходка[[#This Row],[№]],Поиск_расходки[Индекс9],0)),"")</f>
        <v/>
      </c>
      <c r="AA72" s="203" t="str">
        <f>IFERROR(INDEX(Расходка[Наименование расходного материала],MATCH(Расходка[[#This Row],[№]],Поиск_расходки[Индекс10],0)),"")</f>
        <v/>
      </c>
      <c r="AB72" s="203" t="str">
        <f>IFERROR(INDEX(Расходка[Наименование расходного материала],MATCH(Расходка[[#This Row],[№]],Поиск_расходки[Индекс11],0)),"")</f>
        <v/>
      </c>
      <c r="AC72" s="203" t="str">
        <f>IFERROR(INDEX(Расходка[Наименование расходного материала],MATCH(Расходка[[#This Row],[№]],Поиск_расходки[Индекс12],0)),"")</f>
        <v/>
      </c>
      <c r="AD72" s="203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469</v>
      </c>
    </row>
    <row r="73" spans="1:33">
      <c r="E73" s="202">
        <f>IF(ISNUMBER(SEARCH('Карта учёта'!$B$13,Расходка[[#This Row],[Наименование расходного материала]])),MAX($E$1:E72)+1,0)</f>
        <v>0</v>
      </c>
      <c r="F73" s="202">
        <f>IF(ISNUMBER(SEARCH('Карта учёта'!$B$14,Расходка[[#This Row],[Наименование расходного материала]])),MAX($F$1:F72)+1,0)</f>
        <v>0</v>
      </c>
      <c r="G73" s="202">
        <f>IF(ISNUMBER(SEARCH('Карта учёта'!$B$15,Расходка[[#This Row],[Наименование расходного материала]])),MAX($G$1:G72)+1,0)</f>
        <v>0</v>
      </c>
      <c r="H73" s="202">
        <f>IF(ISNUMBER(SEARCH('Карта учёта'!$B$16,Расходка[[#This Row],[Наименование расходного материала]])),MAX($H$1:H72)+1,0)</f>
        <v>0</v>
      </c>
      <c r="I73" s="202">
        <f>IF(ISNUMBER(SEARCH('Карта учёта'!$B$17,Расходка[[#This Row],[Наименование расходного материала]])),MAX($I$1:I72)+1,0)</f>
        <v>0</v>
      </c>
      <c r="J73" s="202">
        <f>IF(ISNUMBER(SEARCH('Карта учёта'!$B$18,Расходка[[#This Row],[Наименование расходного материала]])),MAX($J$1:J72)+1,0)</f>
        <v>0</v>
      </c>
      <c r="K73" s="202">
        <f>IF(ISNUMBER(SEARCH('Карта учёта'!$B$19,Расходка[[#This Row],[Наименование расходного материала]])),MAX($K$1:K72)+1,0)</f>
        <v>0</v>
      </c>
      <c r="L73" s="202">
        <f>IF(ISNUMBER(SEARCH('Карта учёта'!$B$20,Расходка[[#This Row],[Наименование расходного материала]])),MAX($L$1:L72)+1,0)</f>
        <v>0</v>
      </c>
      <c r="M73" s="202">
        <f>IF(ISNUMBER(SEARCH('Карта учёта'!$B$21,Расходка[[#This Row],[Наименование расходного материала]])),MAX($M$1:M72)+1,0)</f>
        <v>0</v>
      </c>
      <c r="N73" s="202">
        <f>IF(ISNUMBER(SEARCH('Карта учёта'!$B$22,Расходка[[#This Row],[Наименование расходного материала]])),MAX($N$1:N72)+1,0)</f>
        <v>0</v>
      </c>
      <c r="O73" s="202">
        <f>IF(ISNUMBER(SEARCH('Карта учёта'!$B$23,Расходка[[#This Row],[Наименование расходного материала]])),MAX($O$1:O72)+1,0)</f>
        <v>0</v>
      </c>
      <c r="P73" s="202">
        <f>IF(ISNUMBER(SEARCH('Карта учёта'!$B$24,Расходка[[#This Row],[Наименование расходного материала]])),MAX($P$1:P72)+1,0)</f>
        <v>0</v>
      </c>
      <c r="Q73" s="202">
        <f>IF(ISNUMBER(SEARCH('Карта учёта'!$B$25,Расходка[[#This Row],[Наименование расходного материала]])),MAX($Q$1:Q72)+1,0)</f>
        <v>0</v>
      </c>
      <c r="R73" s="203" t="str">
        <f>IFERROR(INDEX(Расходка[Наименование расходного материала],MATCH(Расходка[[#This Row],[№]],Поиск_расходки[Индекс1],0)),"")</f>
        <v/>
      </c>
      <c r="S73" s="203" t="str">
        <f>IFERROR(INDEX(Расходка[Наименование расходного материала],MATCH(Расходка[[#This Row],[№]],Поиск_расходки[Индекс2],0)),"")</f>
        <v/>
      </c>
      <c r="T73" s="203" t="str">
        <f>IFERROR(INDEX(Расходка[Наименование расходного материала],MATCH(Расходка[[#This Row],[№]],Поиск_расходки[Индекс3],0)),"")</f>
        <v/>
      </c>
      <c r="U73" s="203" t="str">
        <f>IFERROR(INDEX(Расходка[Наименование расходного материала],MATCH(Расходка[[#This Row],[№]],Поиск_расходки[Индекс4],0)),"")</f>
        <v/>
      </c>
      <c r="V73" s="203" t="str">
        <f>IFERROR(INDEX(Расходка[Наименование расходного материала],MATCH(Расходка[[#This Row],[№]],Поиск_расходки[Индекс5],0)),"")</f>
        <v/>
      </c>
      <c r="W73" s="203" t="str">
        <f>IFERROR(INDEX(Расходка[Наименование расходного материала],MATCH(Расходка[[#This Row],[№]],Поиск_расходки[Индекс6],0)),"")</f>
        <v/>
      </c>
      <c r="X73" s="203" t="str">
        <f>IFERROR(INDEX(Расходка[Наименование расходного материала],MATCH(Расходка[[#This Row],[№]],Поиск_расходки[Индекс7],0)),"")</f>
        <v/>
      </c>
      <c r="Y73" s="203" t="str">
        <f>IFERROR(INDEX(Расходка[Наименование расходного материала],MATCH(Расходка[[#This Row],[№]],Поиск_расходки[Индекс8],0)),"")</f>
        <v/>
      </c>
      <c r="Z73" s="203" t="str">
        <f>IFERROR(INDEX(Расходка[Наименование расходного материала],MATCH(Расходка[[#This Row],[№]],Поиск_расходки[Индекс9],0)),"")</f>
        <v/>
      </c>
      <c r="AA73" s="203" t="str">
        <f>IFERROR(INDEX(Расходка[Наименование расходного материала],MATCH(Расходка[[#This Row],[№]],Поиск_расходки[Индекс10],0)),"")</f>
        <v/>
      </c>
      <c r="AB73" s="203" t="str">
        <f>IFERROR(INDEX(Расходка[Наименование расходного материала],MATCH(Расходка[[#This Row],[№]],Поиск_расходки[Индекс11],0)),"")</f>
        <v/>
      </c>
      <c r="AC73" s="203" t="str">
        <f>IFERROR(INDEX(Расходка[Наименование расходного материала],MATCH(Расходка[[#This Row],[№]],Поиск_расходки[Индекс12],0)),"")</f>
        <v/>
      </c>
      <c r="AD73" s="203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2">
        <f>IF(ISNUMBER(SEARCH('Карта учёта'!$B$13,Расходка[[#This Row],[Наименование расходного материала]])),MAX($E$1:E73)+1,0)</f>
        <v>0</v>
      </c>
      <c r="F74" s="202">
        <f>IF(ISNUMBER(SEARCH('Карта учёта'!$B$14,Расходка[[#This Row],[Наименование расходного материала]])),MAX($F$1:F73)+1,0)</f>
        <v>0</v>
      </c>
      <c r="G74" s="202">
        <f>IF(ISNUMBER(SEARCH('Карта учёта'!$B$15,Расходка[[#This Row],[Наименование расходного материала]])),MAX($G$1:G73)+1,0)</f>
        <v>0</v>
      </c>
      <c r="H74" s="202">
        <f>IF(ISNUMBER(SEARCH('Карта учёта'!$B$16,Расходка[[#This Row],[Наименование расходного материала]])),MAX($H$1:H73)+1,0)</f>
        <v>0</v>
      </c>
      <c r="I74" s="202">
        <f>IF(ISNUMBER(SEARCH('Карта учёта'!$B$17,Расходка[[#This Row],[Наименование расходного материала]])),MAX($I$1:I73)+1,0)</f>
        <v>0</v>
      </c>
      <c r="J74" s="202">
        <f>IF(ISNUMBER(SEARCH('Карта учёта'!$B$18,Расходка[[#This Row],[Наименование расходного материала]])),MAX($J$1:J73)+1,0)</f>
        <v>0</v>
      </c>
      <c r="K74" s="202">
        <f>IF(ISNUMBER(SEARCH('Карта учёта'!$B$19,Расходка[[#This Row],[Наименование расходного материала]])),MAX($K$1:K73)+1,0)</f>
        <v>0</v>
      </c>
      <c r="L74" s="202">
        <f>IF(ISNUMBER(SEARCH('Карта учёта'!$B$20,Расходка[[#This Row],[Наименование расходного материала]])),MAX($L$1:L73)+1,0)</f>
        <v>0</v>
      </c>
      <c r="M74" s="202">
        <f>IF(ISNUMBER(SEARCH('Карта учёта'!$B$21,Расходка[[#This Row],[Наименование расходного материала]])),MAX($M$1:M73)+1,0)</f>
        <v>0</v>
      </c>
      <c r="N74" s="202">
        <f>IF(ISNUMBER(SEARCH('Карта учёта'!$B$22,Расходка[[#This Row],[Наименование расходного материала]])),MAX($N$1:N73)+1,0)</f>
        <v>0</v>
      </c>
      <c r="O74" s="202">
        <f>IF(ISNUMBER(SEARCH('Карта учёта'!$B$23,Расходка[[#This Row],[Наименование расходного материала]])),MAX($O$1:O73)+1,0)</f>
        <v>0</v>
      </c>
      <c r="P74" s="202">
        <f>IF(ISNUMBER(SEARCH('Карта учёта'!$B$24,Расходка[[#This Row],[Наименование расходного материала]])),MAX($P$1:P73)+1,0)</f>
        <v>0</v>
      </c>
      <c r="Q74" s="202">
        <f>IF(ISNUMBER(SEARCH('Карта учёта'!$B$25,Расходка[[#This Row],[Наименование расходного материала]])),MAX($Q$1:Q73)+1,0)</f>
        <v>0</v>
      </c>
      <c r="R74" s="203" t="str">
        <f>IFERROR(INDEX(Расходка[Наименование расходного материала],MATCH(Расходка[[#This Row],[№]],Поиск_расходки[Индекс1],0)),"")</f>
        <v/>
      </c>
      <c r="S74" s="203" t="str">
        <f>IFERROR(INDEX(Расходка[Наименование расходного материала],MATCH(Расходка[[#This Row],[№]],Поиск_расходки[Индекс2],0)),"")</f>
        <v/>
      </c>
      <c r="T74" s="203" t="str">
        <f>IFERROR(INDEX(Расходка[Наименование расходного материала],MATCH(Расходка[[#This Row],[№]],Поиск_расходки[Индекс3],0)),"")</f>
        <v/>
      </c>
      <c r="U74" s="203" t="str">
        <f>IFERROR(INDEX(Расходка[Наименование расходного материала],MATCH(Расходка[[#This Row],[№]],Поиск_расходки[Индекс4],0)),"")</f>
        <v/>
      </c>
      <c r="V74" s="203" t="str">
        <f>IFERROR(INDEX(Расходка[Наименование расходного материала],MATCH(Расходка[[#This Row],[№]],Поиск_расходки[Индекс5],0)),"")</f>
        <v/>
      </c>
      <c r="W74" s="203" t="str">
        <f>IFERROR(INDEX(Расходка[Наименование расходного материала],MATCH(Расходка[[#This Row],[№]],Поиск_расходки[Индекс6],0)),"")</f>
        <v/>
      </c>
      <c r="X74" s="203" t="str">
        <f>IFERROR(INDEX(Расходка[Наименование расходного материала],MATCH(Расходка[[#This Row],[№]],Поиск_расходки[Индекс7],0)),"")</f>
        <v/>
      </c>
      <c r="Y74" s="203" t="str">
        <f>IFERROR(INDEX(Расходка[Наименование расходного материала],MATCH(Расходка[[#This Row],[№]],Поиск_расходки[Индекс8],0)),"")</f>
        <v/>
      </c>
      <c r="Z74" s="203" t="str">
        <f>IFERROR(INDEX(Расходка[Наименование расходного материала],MATCH(Расходка[[#This Row],[№]],Поиск_расходки[Индекс9],0)),"")</f>
        <v/>
      </c>
      <c r="AA74" s="203" t="str">
        <f>IFERROR(INDEX(Расходка[Наименование расходного материала],MATCH(Расходка[[#This Row],[№]],Поиск_расходки[Индекс10],0)),"")</f>
        <v/>
      </c>
      <c r="AB74" s="203" t="str">
        <f>IFERROR(INDEX(Расходка[Наименование расходного материала],MATCH(Расходка[[#This Row],[№]],Поиск_расходки[Индекс11],0)),"")</f>
        <v/>
      </c>
      <c r="AC74" s="203" t="str">
        <f>IFERROR(INDEX(Расходка[Наименование расходного материала],MATCH(Расходка[[#This Row],[№]],Поиск_расходки[Индекс12],0)),"")</f>
        <v/>
      </c>
      <c r="AD74" s="203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2">
        <f>IF(ISNUMBER(SEARCH('Карта учёта'!$B$13,Расходка[[#This Row],[Наименование расходного материала]])),MAX($E$1:E74)+1,0)</f>
        <v>0</v>
      </c>
      <c r="F75" s="202">
        <f>IF(ISNUMBER(SEARCH('Карта учёта'!$B$14,Расходка[[#This Row],[Наименование расходного материала]])),MAX($F$1:F74)+1,0)</f>
        <v>0</v>
      </c>
      <c r="G75" s="202">
        <f>IF(ISNUMBER(SEARCH('Карта учёта'!$B$15,Расходка[[#This Row],[Наименование расходного материала]])),MAX($G$1:G74)+1,0)</f>
        <v>0</v>
      </c>
      <c r="H75" s="202">
        <f>IF(ISNUMBER(SEARCH('Карта учёта'!$B$16,Расходка[[#This Row],[Наименование расходного материала]])),MAX($H$1:H74)+1,0)</f>
        <v>0</v>
      </c>
      <c r="I75" s="202">
        <f>IF(ISNUMBER(SEARCH('Карта учёта'!$B$17,Расходка[[#This Row],[Наименование расходного материала]])),MAX($I$1:I74)+1,0)</f>
        <v>0</v>
      </c>
      <c r="J75" s="202">
        <f>IF(ISNUMBER(SEARCH('Карта учёта'!$B$18,Расходка[[#This Row],[Наименование расходного материала]])),MAX($J$1:J74)+1,0)</f>
        <v>0</v>
      </c>
      <c r="K75" s="202">
        <f>IF(ISNUMBER(SEARCH('Карта учёта'!$B$19,Расходка[[#This Row],[Наименование расходного материала]])),MAX($K$1:K74)+1,0)</f>
        <v>0</v>
      </c>
      <c r="L75" s="202">
        <f>IF(ISNUMBER(SEARCH('Карта учёта'!$B$20,Расходка[[#This Row],[Наименование расходного материала]])),MAX($L$1:L74)+1,0)</f>
        <v>0</v>
      </c>
      <c r="M75" s="202">
        <f>IF(ISNUMBER(SEARCH('Карта учёта'!$B$21,Расходка[[#This Row],[Наименование расходного материала]])),MAX($M$1:M74)+1,0)</f>
        <v>0</v>
      </c>
      <c r="N75" s="202">
        <f>IF(ISNUMBER(SEARCH('Карта учёта'!$B$22,Расходка[[#This Row],[Наименование расходного материала]])),MAX($N$1:N74)+1,0)</f>
        <v>0</v>
      </c>
      <c r="O75" s="202">
        <f>IF(ISNUMBER(SEARCH('Карта учёта'!$B$23,Расходка[[#This Row],[Наименование расходного материала]])),MAX($O$1:O74)+1,0)</f>
        <v>0</v>
      </c>
      <c r="P75" s="202">
        <f>IF(ISNUMBER(SEARCH('Карта учёта'!$B$24,Расходка[[#This Row],[Наименование расходного материала]])),MAX($P$1:P74)+1,0)</f>
        <v>0</v>
      </c>
      <c r="Q75" s="202">
        <f>IF(ISNUMBER(SEARCH('Карта учёта'!$B$25,Расходка[[#This Row],[Наименование расходного материала]])),MAX($Q$1:Q74)+1,0)</f>
        <v>0</v>
      </c>
      <c r="R75" s="203" t="str">
        <f>IFERROR(INDEX(Расходка[Наименование расходного материала],MATCH(Расходка[[#This Row],[№]],Поиск_расходки[Индекс1],0)),"")</f>
        <v/>
      </c>
      <c r="S75" s="203" t="str">
        <f>IFERROR(INDEX(Расходка[Наименование расходного материала],MATCH(Расходка[[#This Row],[№]],Поиск_расходки[Индекс2],0)),"")</f>
        <v/>
      </c>
      <c r="T75" s="203" t="str">
        <f>IFERROR(INDEX(Расходка[Наименование расходного материала],MATCH(Расходка[[#This Row],[№]],Поиск_расходки[Индекс3],0)),"")</f>
        <v/>
      </c>
      <c r="U75" s="203" t="str">
        <f>IFERROR(INDEX(Расходка[Наименование расходного материала],MATCH(Расходка[[#This Row],[№]],Поиск_расходки[Индекс4],0)),"")</f>
        <v/>
      </c>
      <c r="V75" s="203" t="str">
        <f>IFERROR(INDEX(Расходка[Наименование расходного материала],MATCH(Расходка[[#This Row],[№]],Поиск_расходки[Индекс5],0)),"")</f>
        <v/>
      </c>
      <c r="W75" s="203" t="str">
        <f>IFERROR(INDEX(Расходка[Наименование расходного материала],MATCH(Расходка[[#This Row],[№]],Поиск_расходки[Индекс6],0)),"")</f>
        <v/>
      </c>
      <c r="X75" s="203" t="str">
        <f>IFERROR(INDEX(Расходка[Наименование расходного материала],MATCH(Расходка[[#This Row],[№]],Поиск_расходки[Индекс7],0)),"")</f>
        <v/>
      </c>
      <c r="Y75" s="203" t="str">
        <f>IFERROR(INDEX(Расходка[Наименование расходного материала],MATCH(Расходка[[#This Row],[№]],Поиск_расходки[Индекс8],0)),"")</f>
        <v/>
      </c>
      <c r="Z75" s="203" t="str">
        <f>IFERROR(INDEX(Расходка[Наименование расходного материала],MATCH(Расходка[[#This Row],[№]],Поиск_расходки[Индекс9],0)),"")</f>
        <v/>
      </c>
      <c r="AA75" s="203" t="str">
        <f>IFERROR(INDEX(Расходка[Наименование расходного материала],MATCH(Расходка[[#This Row],[№]],Поиск_расходки[Индекс10],0)),"")</f>
        <v/>
      </c>
      <c r="AB75" s="203" t="str">
        <f>IFERROR(INDEX(Расходка[Наименование расходного материала],MATCH(Расходка[[#This Row],[№]],Поиск_расходки[Индекс11],0)),"")</f>
        <v/>
      </c>
      <c r="AC75" s="203" t="str">
        <f>IFERROR(INDEX(Расходка[Наименование расходного материала],MATCH(Расходка[[#This Row],[№]],Поиск_расходки[Индекс12],0)),"")</f>
        <v/>
      </c>
      <c r="AD75" s="203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2">
        <f>IF(ISNUMBER(SEARCH('Карта учёта'!$B$13,Расходка[[#This Row],[Наименование расходного материала]])),MAX($E$1:E75)+1,0)</f>
        <v>0</v>
      </c>
      <c r="F76" s="202">
        <f>IF(ISNUMBER(SEARCH('Карта учёта'!$B$14,Расходка[[#This Row],[Наименование расходного материала]])),MAX($F$1:F75)+1,0)</f>
        <v>0</v>
      </c>
      <c r="G76" s="202">
        <f>IF(ISNUMBER(SEARCH('Карта учёта'!$B$15,Расходка[[#This Row],[Наименование расходного материала]])),MAX($G$1:G75)+1,0)</f>
        <v>0</v>
      </c>
      <c r="H76" s="202">
        <f>IF(ISNUMBER(SEARCH('Карта учёта'!$B$16,Расходка[[#This Row],[Наименование расходного материала]])),MAX($H$1:H75)+1,0)</f>
        <v>0</v>
      </c>
      <c r="I76" s="202">
        <f>IF(ISNUMBER(SEARCH('Карта учёта'!$B$17,Расходка[[#This Row],[Наименование расходного материала]])),MAX($I$1:I75)+1,0)</f>
        <v>0</v>
      </c>
      <c r="J76" s="202">
        <f>IF(ISNUMBER(SEARCH('Карта учёта'!$B$18,Расходка[[#This Row],[Наименование расходного материала]])),MAX($J$1:J75)+1,0)</f>
        <v>0</v>
      </c>
      <c r="K76" s="202">
        <f>IF(ISNUMBER(SEARCH('Карта учёта'!$B$19,Расходка[[#This Row],[Наименование расходного материала]])),MAX($K$1:K75)+1,0)</f>
        <v>0</v>
      </c>
      <c r="L76" s="202">
        <f>IF(ISNUMBER(SEARCH('Карта учёта'!$B$20,Расходка[[#This Row],[Наименование расходного материала]])),MAX($L$1:L75)+1,0)</f>
        <v>0</v>
      </c>
      <c r="M76" s="202">
        <f>IF(ISNUMBER(SEARCH('Карта учёта'!$B$21,Расходка[[#This Row],[Наименование расходного материала]])),MAX($M$1:M75)+1,0)</f>
        <v>0</v>
      </c>
      <c r="N76" s="202">
        <f>IF(ISNUMBER(SEARCH('Карта учёта'!$B$22,Расходка[[#This Row],[Наименование расходного материала]])),MAX($N$1:N75)+1,0)</f>
        <v>0</v>
      </c>
      <c r="O76" s="202">
        <f>IF(ISNUMBER(SEARCH('Карта учёта'!$B$23,Расходка[[#This Row],[Наименование расходного материала]])),MAX($O$1:O75)+1,0)</f>
        <v>0</v>
      </c>
      <c r="P76" s="202">
        <f>IF(ISNUMBER(SEARCH('Карта учёта'!$B$24,Расходка[[#This Row],[Наименование расходного материала]])),MAX($P$1:P75)+1,0)</f>
        <v>0</v>
      </c>
      <c r="Q76" s="202">
        <f>IF(ISNUMBER(SEARCH('Карта учёта'!$B$25,Расходка[[#This Row],[Наименование расходного материала]])),MAX($Q$1:Q75)+1,0)</f>
        <v>0</v>
      </c>
      <c r="R76" s="203" t="str">
        <f>IFERROR(INDEX(Расходка[Наименование расходного материала],MATCH(Расходка[[#This Row],[№]],Поиск_расходки[Индекс1],0)),"")</f>
        <v/>
      </c>
      <c r="S76" s="203" t="str">
        <f>IFERROR(INDEX(Расходка[Наименование расходного материала],MATCH(Расходка[[#This Row],[№]],Поиск_расходки[Индекс2],0)),"")</f>
        <v/>
      </c>
      <c r="T76" s="203" t="str">
        <f>IFERROR(INDEX(Расходка[Наименование расходного материала],MATCH(Расходка[[#This Row],[№]],Поиск_расходки[Индекс3],0)),"")</f>
        <v/>
      </c>
      <c r="U76" s="203" t="str">
        <f>IFERROR(INDEX(Расходка[Наименование расходного материала],MATCH(Расходка[[#This Row],[№]],Поиск_расходки[Индекс4],0)),"")</f>
        <v/>
      </c>
      <c r="V76" s="203" t="str">
        <f>IFERROR(INDEX(Расходка[Наименование расходного материала],MATCH(Расходка[[#This Row],[№]],Поиск_расходки[Индекс5],0)),"")</f>
        <v/>
      </c>
      <c r="W76" s="203" t="str">
        <f>IFERROR(INDEX(Расходка[Наименование расходного материала],MATCH(Расходка[[#This Row],[№]],Поиск_расходки[Индекс6],0)),"")</f>
        <v/>
      </c>
      <c r="X76" s="203" t="str">
        <f>IFERROR(INDEX(Расходка[Наименование расходного материала],MATCH(Расходка[[#This Row],[№]],Поиск_расходки[Индекс7],0)),"")</f>
        <v/>
      </c>
      <c r="Y76" s="203" t="str">
        <f>IFERROR(INDEX(Расходка[Наименование расходного материала],MATCH(Расходка[[#This Row],[№]],Поиск_расходки[Индекс8],0)),"")</f>
        <v/>
      </c>
      <c r="Z76" s="203" t="str">
        <f>IFERROR(INDEX(Расходка[Наименование расходного материала],MATCH(Расходка[[#This Row],[№]],Поиск_расходки[Индекс9],0)),"")</f>
        <v/>
      </c>
      <c r="AA76" s="203" t="str">
        <f>IFERROR(INDEX(Расходка[Наименование расходного материала],MATCH(Расходка[[#This Row],[№]],Поиск_расходки[Индекс10],0)),"")</f>
        <v/>
      </c>
      <c r="AB76" s="203" t="str">
        <f>IFERROR(INDEX(Расходка[Наименование расходного материала],MATCH(Расходка[[#This Row],[№]],Поиск_расходки[Индекс11],0)),"")</f>
        <v/>
      </c>
      <c r="AC76" s="203" t="str">
        <f>IFERROR(INDEX(Расходка[Наименование расходного материала],MATCH(Расходка[[#This Row],[№]],Поиск_расходки[Индекс12],0)),"")</f>
        <v/>
      </c>
      <c r="AD76" s="203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2">
        <f>IF(ISNUMBER(SEARCH('Карта учёта'!$B$13,Расходка[[#This Row],[Наименование расходного материала]])),MAX($E$1:E76)+1,0)</f>
        <v>0</v>
      </c>
      <c r="F77" s="202">
        <f>IF(ISNUMBER(SEARCH('Карта учёта'!$B$14,Расходка[[#This Row],[Наименование расходного материала]])),MAX($F$1:F76)+1,0)</f>
        <v>0</v>
      </c>
      <c r="G77" s="202">
        <f>IF(ISNUMBER(SEARCH('Карта учёта'!$B$15,Расходка[[#This Row],[Наименование расходного материала]])),MAX($G$1:G76)+1,0)</f>
        <v>0</v>
      </c>
      <c r="H77" s="202">
        <f>IF(ISNUMBER(SEARCH('Карта учёта'!$B$16,Расходка[[#This Row],[Наименование расходного материала]])),MAX($H$1:H76)+1,0)</f>
        <v>0</v>
      </c>
      <c r="I77" s="202">
        <f>IF(ISNUMBER(SEARCH('Карта учёта'!$B$17,Расходка[[#This Row],[Наименование расходного материала]])),MAX($I$1:I76)+1,0)</f>
        <v>0</v>
      </c>
      <c r="J77" s="202">
        <f>IF(ISNUMBER(SEARCH('Карта учёта'!$B$18,Расходка[[#This Row],[Наименование расходного материала]])),MAX($J$1:J76)+1,0)</f>
        <v>0</v>
      </c>
      <c r="K77" s="202">
        <f>IF(ISNUMBER(SEARCH('Карта учёта'!$B$19,Расходка[[#This Row],[Наименование расходного материала]])),MAX($K$1:K76)+1,0)</f>
        <v>0</v>
      </c>
      <c r="L77" s="202">
        <f>IF(ISNUMBER(SEARCH('Карта учёта'!$B$20,Расходка[[#This Row],[Наименование расходного материала]])),MAX($L$1:L76)+1,0)</f>
        <v>0</v>
      </c>
      <c r="M77" s="202">
        <f>IF(ISNUMBER(SEARCH('Карта учёта'!$B$21,Расходка[[#This Row],[Наименование расходного материала]])),MAX($M$1:M76)+1,0)</f>
        <v>0</v>
      </c>
      <c r="N77" s="202">
        <f>IF(ISNUMBER(SEARCH('Карта учёта'!$B$22,Расходка[[#This Row],[Наименование расходного материала]])),MAX($N$1:N76)+1,0)</f>
        <v>0</v>
      </c>
      <c r="O77" s="202">
        <f>IF(ISNUMBER(SEARCH('Карта учёта'!$B$23,Расходка[[#This Row],[Наименование расходного материала]])),MAX($O$1:O76)+1,0)</f>
        <v>0</v>
      </c>
      <c r="P77" s="202">
        <f>IF(ISNUMBER(SEARCH('Карта учёта'!$B$24,Расходка[[#This Row],[Наименование расходного материала]])),MAX($P$1:P76)+1,0)</f>
        <v>0</v>
      </c>
      <c r="Q77" s="202">
        <f>IF(ISNUMBER(SEARCH('Карта учёта'!$B$25,Расходка[[#This Row],[Наименование расходного материала]])),MAX($Q$1:Q76)+1,0)</f>
        <v>0</v>
      </c>
      <c r="R77" s="203" t="str">
        <f>IFERROR(INDEX(Расходка[Наименование расходного материала],MATCH(Расходка[[#This Row],[№]],Поиск_расходки[Индекс1],0)),"")</f>
        <v/>
      </c>
      <c r="S77" s="203" t="str">
        <f>IFERROR(INDEX(Расходка[Наименование расходного материала],MATCH(Расходка[[#This Row],[№]],Поиск_расходки[Индекс2],0)),"")</f>
        <v/>
      </c>
      <c r="T77" s="203" t="str">
        <f>IFERROR(INDEX(Расходка[Наименование расходного материала],MATCH(Расходка[[#This Row],[№]],Поиск_расходки[Индекс3],0)),"")</f>
        <v/>
      </c>
      <c r="U77" s="203" t="str">
        <f>IFERROR(INDEX(Расходка[Наименование расходного материала],MATCH(Расходка[[#This Row],[№]],Поиск_расходки[Индекс4],0)),"")</f>
        <v/>
      </c>
      <c r="V77" s="203" t="str">
        <f>IFERROR(INDEX(Расходка[Наименование расходного материала],MATCH(Расходка[[#This Row],[№]],Поиск_расходки[Индекс5],0)),"")</f>
        <v/>
      </c>
      <c r="W77" s="203" t="str">
        <f>IFERROR(INDEX(Расходка[Наименование расходного материала],MATCH(Расходка[[#This Row],[№]],Поиск_расходки[Индекс6],0)),"")</f>
        <v/>
      </c>
      <c r="X77" s="203" t="str">
        <f>IFERROR(INDEX(Расходка[Наименование расходного материала],MATCH(Расходка[[#This Row],[№]],Поиск_расходки[Индекс7],0)),"")</f>
        <v/>
      </c>
      <c r="Y77" s="203" t="str">
        <f>IFERROR(INDEX(Расходка[Наименование расходного материала],MATCH(Расходка[[#This Row],[№]],Поиск_расходки[Индекс8],0)),"")</f>
        <v/>
      </c>
      <c r="Z77" s="203" t="str">
        <f>IFERROR(INDEX(Расходка[Наименование расходного материала],MATCH(Расходка[[#This Row],[№]],Поиск_расходки[Индекс9],0)),"")</f>
        <v/>
      </c>
      <c r="AA77" s="203" t="str">
        <f>IFERROR(INDEX(Расходка[Наименование расходного материала],MATCH(Расходка[[#This Row],[№]],Поиск_расходки[Индекс10],0)),"")</f>
        <v/>
      </c>
      <c r="AB77" s="203" t="str">
        <f>IFERROR(INDEX(Расходка[Наименование расходного материала],MATCH(Расходка[[#This Row],[№]],Поиск_расходки[Индекс11],0)),"")</f>
        <v/>
      </c>
      <c r="AC77" s="203" t="str">
        <f>IFERROR(INDEX(Расходка[Наименование расходного материала],MATCH(Расходка[[#This Row],[№]],Поиск_расходки[Индекс12],0)),"")</f>
        <v/>
      </c>
      <c r="AD77" s="203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2">
        <f>IF(ISNUMBER(SEARCH('Карта учёта'!$B$13,Расходка[[#This Row],[Наименование расходного материала]])),MAX($E$1:E77)+1,0)</f>
        <v>0</v>
      </c>
      <c r="F78" s="202">
        <f>IF(ISNUMBER(SEARCH('Карта учёта'!$B$14,Расходка[[#This Row],[Наименование расходного материала]])),MAX($F$1:F77)+1,0)</f>
        <v>0</v>
      </c>
      <c r="G78" s="202">
        <f>IF(ISNUMBER(SEARCH('Карта учёта'!$B$15,Расходка[[#This Row],[Наименование расходного материала]])),MAX($G$1:G77)+1,0)</f>
        <v>0</v>
      </c>
      <c r="H78" s="202">
        <f>IF(ISNUMBER(SEARCH('Карта учёта'!$B$16,Расходка[[#This Row],[Наименование расходного материала]])),MAX($H$1:H77)+1,0)</f>
        <v>0</v>
      </c>
      <c r="I78" s="202">
        <f>IF(ISNUMBER(SEARCH('Карта учёта'!$B$17,Расходка[[#This Row],[Наименование расходного материала]])),MAX($I$1:I77)+1,0)</f>
        <v>0</v>
      </c>
      <c r="J78" s="202">
        <f>IF(ISNUMBER(SEARCH('Карта учёта'!$B$18,Расходка[[#This Row],[Наименование расходного материала]])),MAX($J$1:J77)+1,0)</f>
        <v>0</v>
      </c>
      <c r="K78" s="202">
        <f>IF(ISNUMBER(SEARCH('Карта учёта'!$B$19,Расходка[[#This Row],[Наименование расходного материала]])),MAX($K$1:K77)+1,0)</f>
        <v>0</v>
      </c>
      <c r="L78" s="202">
        <f>IF(ISNUMBER(SEARCH('Карта учёта'!$B$20,Расходка[[#This Row],[Наименование расходного материала]])),MAX($L$1:L77)+1,0)</f>
        <v>0</v>
      </c>
      <c r="M78" s="202">
        <f>IF(ISNUMBER(SEARCH('Карта учёта'!$B$21,Расходка[[#This Row],[Наименование расходного материала]])),MAX($M$1:M77)+1,0)</f>
        <v>0</v>
      </c>
      <c r="N78" s="202">
        <f>IF(ISNUMBER(SEARCH('Карта учёта'!$B$22,Расходка[[#This Row],[Наименование расходного материала]])),MAX($N$1:N77)+1,0)</f>
        <v>0</v>
      </c>
      <c r="O78" s="202">
        <f>IF(ISNUMBER(SEARCH('Карта учёта'!$B$23,Расходка[[#This Row],[Наименование расходного материала]])),MAX($O$1:O77)+1,0)</f>
        <v>0</v>
      </c>
      <c r="P78" s="202">
        <f>IF(ISNUMBER(SEARCH('Карта учёта'!$B$24,Расходка[[#This Row],[Наименование расходного материала]])),MAX($P$1:P77)+1,0)</f>
        <v>0</v>
      </c>
      <c r="Q78" s="202">
        <f>IF(ISNUMBER(SEARCH('Карта учёта'!$B$25,Расходка[[#This Row],[Наименование расходного материала]])),MAX($Q$1:Q77)+1,0)</f>
        <v>0</v>
      </c>
      <c r="R78" s="203" t="str">
        <f>IFERROR(INDEX(Расходка[Наименование расходного материала],MATCH(Расходка[[#This Row],[№]],Поиск_расходки[Индекс1],0)),"")</f>
        <v/>
      </c>
      <c r="S78" s="203" t="str">
        <f>IFERROR(INDEX(Расходка[Наименование расходного материала],MATCH(Расходка[[#This Row],[№]],Поиск_расходки[Индекс2],0)),"")</f>
        <v/>
      </c>
      <c r="T78" s="203" t="str">
        <f>IFERROR(INDEX(Расходка[Наименование расходного материала],MATCH(Расходка[[#This Row],[№]],Поиск_расходки[Индекс3],0)),"")</f>
        <v/>
      </c>
      <c r="U78" s="203" t="str">
        <f>IFERROR(INDEX(Расходка[Наименование расходного материала],MATCH(Расходка[[#This Row],[№]],Поиск_расходки[Индекс4],0)),"")</f>
        <v/>
      </c>
      <c r="V78" s="203" t="str">
        <f>IFERROR(INDEX(Расходка[Наименование расходного материала],MATCH(Расходка[[#This Row],[№]],Поиск_расходки[Индекс5],0)),"")</f>
        <v/>
      </c>
      <c r="W78" s="203" t="str">
        <f>IFERROR(INDEX(Расходка[Наименование расходного материала],MATCH(Расходка[[#This Row],[№]],Поиск_расходки[Индекс6],0)),"")</f>
        <v/>
      </c>
      <c r="X78" s="203" t="str">
        <f>IFERROR(INDEX(Расходка[Наименование расходного материала],MATCH(Расходка[[#This Row],[№]],Поиск_расходки[Индекс7],0)),"")</f>
        <v/>
      </c>
      <c r="Y78" s="203" t="str">
        <f>IFERROR(INDEX(Расходка[Наименование расходного материала],MATCH(Расходка[[#This Row],[№]],Поиск_расходки[Индекс8],0)),"")</f>
        <v/>
      </c>
      <c r="Z78" s="203" t="str">
        <f>IFERROR(INDEX(Расходка[Наименование расходного материала],MATCH(Расходка[[#This Row],[№]],Поиск_расходки[Индекс9],0)),"")</f>
        <v/>
      </c>
      <c r="AA78" s="203" t="str">
        <f>IFERROR(INDEX(Расходка[Наименование расходного материала],MATCH(Расходка[[#This Row],[№]],Поиск_расходки[Индекс10],0)),"")</f>
        <v/>
      </c>
      <c r="AB78" s="203" t="str">
        <f>IFERROR(INDEX(Расходка[Наименование расходного материала],MATCH(Расходка[[#This Row],[№]],Поиск_расходки[Индекс11],0)),"")</f>
        <v/>
      </c>
      <c r="AC78" s="203" t="str">
        <f>IFERROR(INDEX(Расходка[Наименование расходного материала],MATCH(Расходка[[#This Row],[№]],Поиск_расходки[Индекс12],0)),"")</f>
        <v/>
      </c>
      <c r="AD78" s="203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2024-01-18T14:51:24Z</cp:lastPrinted>
  <dcterms:created xsi:type="dcterms:W3CDTF">2015-06-05T18:19:34Z</dcterms:created>
  <dcterms:modified xsi:type="dcterms:W3CDTF">2024-01-18T14:56:29Z</dcterms:modified>
</cp:coreProperties>
</file>