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C11" i="6" l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<sst xmlns="http://schemas.openxmlformats.org/spreadsheetml/2006/main" count="874" uniqueCount="530">
  <si>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</si>
  <si>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</si>
  <si>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</si>
  <si>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</si>
  <si>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</si>
  <si>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</si>
  <si>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</si>
  <si>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</si>
  <si>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</si>
  <si>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</si>
  <si>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</si>
  <si>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</si>
  <si>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</si>
  <si>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</si>
  <si>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</si>
  <si>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</si>
  <si>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</si>
  <si>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</si>
  <si>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</si>
  <si>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</si>
  <si>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</si>
  <si>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</si>
  <si>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</si>
  <si>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</si>
  <si>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</si>
  <si>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</si>
  <si>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</si>
  <si>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</si>
  <si>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</si>
  <si>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</si>
  <si>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</si>
  <si>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</si>
  <si>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</si>
  <si>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</si>
  <si>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</si>
  <si>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</si>
  <si>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</si>
  <si>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</si>
  <si>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</si>
  <si>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</si>
  <si>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</si>
  <si>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</si>
  <si>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</si>
  <si>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</si>
  <si>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</si>
  <si>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</si>
  <si>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</si>
  <si>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</si>
  <si>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</si>
  <si>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</si>
  <si>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</si>
  <si>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</si>
  <si>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</si>
  <si>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</si>
  <si>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</si>
  <si>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</si>
  <si>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</si>
  <si>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</si>
  <si>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</si>
  <si>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</si>
  <si>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</si>
  <si>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</si>
  <si>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</si>
  <si>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</si>
  <si>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</si>
  <si>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</si>
  <si>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</si>
  <si>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</si>
  <si>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</si>
  <si>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</si>
  <si>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</si>
  <si>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</si>
  <si>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</si>
  <si>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</si>
  <si>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</si>
  <si>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</si>
  <si>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</si>
  <si>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</si>
  <si>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</si>
  <si>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</si>
  <si>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</si>
  <si>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</si>
  <si>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</si>
  <si>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</si>
  <si>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</si>
  <si>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</si>
  <si>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</si>
  <si>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</si>
  <si>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</si>
  <si>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</si>
  <si>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</si>
  <si>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</si>
  <si>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</si>
  <si>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</si>
  <si>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</si>
  <si>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</si>
  <si>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</si>
  <si>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</si>
  <si>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</si>
  <si>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</si>
  <si>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</si>
  <si>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</si>
  <si>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</si>
  <si>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</si>
  <si>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</si>
  <si>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</si>
  <si>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</si>
  <si>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</si>
  <si>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</si>
  <si>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</si>
  <si>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</si>
  <si>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</si>
  <si>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</si>
  <si>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</si>
  <si>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</si>
  <si>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</si>
  <si>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</si>
  <si>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</si>
  <si>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</si>
  <si>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</si>
  <si>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</si>
  <si>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</si>
  <si>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</si>
  <si>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</si>
  <si>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</si>
  <si>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</si>
  <si>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</si>
  <si>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</si>
  <si>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</si>
  <si>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</si>
  <si>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</si>
  <si>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</si>
  <si>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</si>
  <si>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</si>
  <si>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</si>
  <si>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</si>
  <si>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</si>
  <si>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</si>
  <si>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</si>
  <si>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</si>
  <si>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</si>
  <si>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</si>
  <si>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</si>
  <si>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</si>
  <si>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</si>
  <si>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</si>
  <si>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</si>
  <si>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</si>
  <si>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</si>
  <si>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</si>
  <si>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</si>
  <si>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</si>
  <si>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</si>
  <si>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</si>
  <si>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</si>
  <si>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</si>
  <si>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</si>
  <si>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</si>
  <si>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</si>
  <si>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</si>
  <si>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</si>
  <si>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</si>
  <si>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</si>
  <si>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</si>
  <si>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</si>
  <si>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</si>
  <si>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</si>
  <si>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</si>
  <si>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</si>
  <si>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</si>
  <si>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</si>
  <si>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</si>
  <si>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</si>
  <si>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</si>
  <si>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</si>
  <si>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</si>
  <si>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</si>
  <si>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</si>
  <si>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</si>
  <si>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</si>
  <si>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</si>
  <si>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</si>
  <si>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</si>
  <si>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</si>
  <si>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</si>
  <si>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</si>
  <si>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</si>
  <si>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</si>
  <si>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</si>
  <si>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</si>
  <si>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</si>
  <si>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</si>
  <si>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</si>
  <si>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</si>
  <si>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</si>
  <si>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</si>
  <si>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</si>
  <si>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</si>
  <si>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</si>
  <si>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</si>
  <si>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</si>
  <si>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</si>
  <si>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</si>
  <si>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</si>
  <si>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</si>
  <si>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</si>
  <si>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</si>
  <si>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</si>
  <si>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</si>
  <si>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</si>
  <si>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</si>
  <si>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</si>
  <si>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</si>
  <si>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</si>
  <si>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</si>
  <si>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</si>
  <si>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</si>
  <si>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</si>
  <si>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</si>
  <si>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</si>
  <si>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</si>
  <si>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</si>
  <si>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</si>
  <si>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</si>
  <si>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</si>
  <si>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</si>
  <si>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</si>
  <si>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</si>
  <si>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</si>
  <si>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</si>
  <si>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</si>
  <si>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</si>
  <si>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</si>
  <si>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</si>
  <si>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</si>
  <si>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</si>
  <si>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</si>
  <si>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</si>
  <si>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</si>
  <si>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</si>
  <si>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</si>
  <si>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</si>
  <si>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</si>
  <si>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</si>
  <si>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</si>
  <si>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</si>
  <si>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</si>
  <si>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</si>
  <si>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</si>
  <si>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</si>
  <si>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</si>
  <si>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</si>
  <si>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</si>
  <si>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</si>
  <si>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</si>
  <si>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</si>
  <si>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</si>
  <si>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</si>
  <si>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</si>
  <si>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</si>
  <si>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</si>
  <si>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</si>
  <si>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</si>
  <si>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</si>
  <si>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</si>
  <si>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</si>
  <si>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</si>
  <si>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</si>
  <si>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</si>
  <si>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</si>
  <si>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</si>
  <si>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</si>
  <si>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</si>
  <si>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</si>
  <si>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</si>
  <si>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</si>
  <si>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</si>
  <si>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</si>
  <si>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</si>
  <si>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</si>
  <si>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</si>
  <si>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</si>
  <si>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</si>
  <si>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</si>
  <si>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</si>
  <si>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</si>
  <si>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</si>
  <si>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</si>
  <si>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</si>
  <si>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</si>
  <si>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</si>
  <si>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</si>
  <si>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</si>
  <si>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</si>
  <si>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</si>
  <si>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</si>
  <si>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</si>
  <si>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</si>
  <si>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</si>
  <si>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</si>
  <si>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</si>
  <si>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</si>
  <si>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</si>
  <si>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</si>
  <si>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</si>
  <si>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</si>
  <si>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</si>
  <si>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</si>
  <si>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</si>
  <si>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</si>
  <si>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</si>
  <si>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</si>
  <si>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</si>
  <si>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</si>
  <si>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</si>
  <si>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</si>
  <si>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</si>
  <si>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</si>
  <si>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</si>
  <si>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</si>
  <si>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</si>
  <si>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</si>
  <si>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</si>
  <si>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</si>
  <si>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</si>
  <si>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</si>
  <si>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</si>
  <si>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</si>
  <si>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</si>
  <si>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</si>
  <si>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</si>
  <si>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</si>
  <si>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</si>
  <si>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</si>
  <si>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</si>
  <si>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</si>
  <si>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</si>
  <si>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</si>
  <si>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</si>
  <si>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</si>
  <si>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</si>
  <si>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</si>
  <si>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</si>
  <si>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</si>
  <si>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</si>
  <si>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</si>
  <si>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</si>
  <si>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</si>
  <si>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</si>
  <si>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</si>
  <si>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</si>
  <si>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</si>
  <si>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</si>
  <si>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</si>
  <si>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</si>
  <si>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</si>
  <si>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</si>
  <si>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</si>
  <si>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</si>
  <si>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</si>
  <si>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</si>
  <si>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</si>
  <si>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</si>
  <si>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</si>
  <si>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</si>
  <si>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</si>
  <si>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</si>
  <si>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</si>
  <si>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</si>
  <si>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</si>
  <si>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</si>
  <si>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</si>
  <si>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</si>
  <si>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</si>
  <si>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</si>
  <si>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</si>
  <si>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</si>
  <si>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</si>
  <si>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</si>
  <si>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</si>
  <si>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</si>
  <si>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</si>
  <si>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</si>
  <si>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</si>
  <si>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</si>
  <si>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</si>
  <si>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</si>
  <si>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</si>
  <si>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</si>
  <si>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</si>
  <si>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</si>
  <si>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</si>
  <si>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</si>
  <si>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</si>
  <si>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</si>
  <si>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</si>
  <si>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</si>
  <si>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</si>
  <si>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</si>
  <si>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</si>
  <si>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</si>
  <si>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</si>
  <si>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</si>
  <si>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</si>
  <si>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</si>
  <si>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</si>
  <si>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</si>
  <si>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</si>
  <si>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</si>
  <si>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</si>
  <si>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</si>
  <si>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</si>
  <si>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</si>
  <si>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</si>
  <si>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</si>
  <si>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</si>
  <si>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</si>
  <si>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</si>
  <si>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</si>
  <si>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</si>
  <si>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</si>
  <si>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</si>
  <si>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</si>
  <si>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</si>
  <si>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</si>
  <si>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</si>
  <si>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</si>
  <si>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</si>
  <si>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</si>
  <si>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</si>
  <si>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</si>
  <si>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</si>
  <si>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</si>
  <si>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</si>
  <si>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</si>
  <si>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</si>
  <si>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</si>
  <si>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</si>
  <si>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</si>
  <si>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</si>
  <si>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</si>
  <si>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</si>
  <si>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</si>
  <si>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</si>
  <si>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</si>
  <si>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</si>
  <si>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</si>
  <si>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</si>
  <si>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</si>
  <si>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</si>
  <si>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</si>
  <si>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</si>
  <si>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</si>
  <si>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</si>
  <si>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</si>
  <si>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</si>
  <si>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</si>
  <si>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</si>
  <si>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</si>
  <si>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</si>
  <si>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</si>
  <si>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</si>
  <si>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</si>
  <si>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</si>
  <si>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</si>
  <si>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</si>
  <si>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</si>
  <si>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</si>
  <si>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</si>
  <si>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</si>
  <si>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</si>
  <si>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</si>
  <si>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</si>
  <si>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</si>
  <si>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</si>
  <si>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</si>
  <si>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</si>
  <si>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</si>
  <si>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</si>
  <si>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</si>
  <si>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</si>
  <si>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</si>
  <si>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</si>
  <si>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</si>
  <si>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</si>
  <si>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</si>
  <si>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</si>
  <si>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</si>
  <si>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</si>
  <si>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</si>
  <si>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</si>
  <si>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</si>
  <si>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</si>
  <si>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</si>
  <si>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</si>
  <si>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</si>
  <si>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</si>
  <si>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</si>
  <si>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</si>
  <si>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</si>
  <si>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</si>
  <si>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</si>
  <si>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</si>
  <si>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</si>
  <si>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</si>
  <si>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</si>
  <si>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</si>
  <si>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</si>
  <si>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</si>
  <si>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</si>
  <si>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</si>
  <si>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</si>
  <si>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</si>
  <si>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</si>
  <si>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</si>
  <si>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</si>
  <si>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проходим, контуры ровные</t>
  </si>
  <si>
    <t>лучевой</t>
  </si>
  <si>
    <t>Извлечён</t>
  </si>
  <si>
    <t xml:space="preserve">1) Строгий контроль места пункции! </t>
  </si>
  <si>
    <t xml:space="preserve">Совместно с д/кардиологом: с учетом клинических данных, ЭКГ и КАГ рекомендована ЧТКА ОА. </t>
  </si>
  <si>
    <t>50 ml</t>
  </si>
  <si>
    <t>15:24</t>
  </si>
  <si>
    <t>Крупнов В.А.</t>
  </si>
  <si>
    <t>Правый</t>
  </si>
  <si>
    <r>
      <t xml:space="preserve">стеноз проксимального сегмента </t>
    </r>
    <r>
      <rPr>
        <i/>
        <sz val="11"/>
        <color theme="1"/>
        <rFont val="Arial"/>
        <family val="2"/>
        <charset val="204"/>
      </rPr>
      <t xml:space="preserve">30%, стенозы среднего сегмента до 50%. Крупная 1 СВ со стенозом устья 40%.  </t>
    </r>
    <r>
      <rPr>
        <sz val="11"/>
        <color theme="1"/>
        <rFont val="Arial"/>
        <family val="2"/>
        <charset val="204"/>
      </rPr>
      <t>Антеградный кровоток по ПНА  TIMI III</t>
    </r>
  </si>
  <si>
    <t>неровности проксимального сегмета, стеноз эксцентричный значимый средней трети ОА 90%, стеноз устья ВТК 70%. Антеградный кровоток ближе к   TIMI III</t>
  </si>
  <si>
    <t xml:space="preserve">стеноз проксимального сегмента 70%, ХТО на уровне среднего сегмента. Выраженный коллатеральный кровоток из ветвей ОА с ретроградным контрастированием ЗМЖВ ПКА </t>
  </si>
  <si>
    <t>250 ml</t>
  </si>
  <si>
    <t>Устье ствола ЛКА катетеризировано проводниковым катетером Launcher EBU4/0 6Fr. Коронарный проводник AngioLine 1 гр, (2 шт) проведены  в дистальный сегмент ОА и ВТК.  В зону среднего сегмента ОА  с полным покрытием пролонгированного стеноза средней трети ОА имплантировани DES Resolute Integrity 3.0-38, давлением 14 атм. Рекроссинг проводников.  Kissing  дилатация бифуркации: ОА/ВТК БК Колибри 3.0-12 и Колибри 2.0-15, давлением до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ОА и ВТК восстановлен  TIMI III, резидуальный стеноз устья ВТК 40%.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</si>
</sst>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1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 vertical="center"/>
    </xf>
    <xf numFmtId="167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15" sqref="L1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45337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0.51944444444444449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0.52777777777777779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1" t="s">
        <v>523</v>
      </c>
      <c r="C11" s="204">
        <f>LEN(КАГ!B11)</f>
        <v>12</v>
      </c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26420</v>
      </c>
      <c r="C12" s="12"/>
      <c r="D12" s="95" t="s">
        <v>303</v>
      </c>
      <c r="E12" s="93"/>
      <c r="F12" s="93"/>
      <c r="G12" s="24" t="s">
        <v>261</v>
      </c>
      <c r="H12" s="26"/>
    </row>
    <row r="13" spans="1:8" ht="15.75">
      <c r="A13" s="15" t="s">
        <v>10</v>
      </c>
      <c r="B13" s="30">
        <f>DATEDIF(B12,B8,"y")</f>
        <v>51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4533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522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9140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17.366</v>
      </c>
    </row>
    <row r="18" spans="1:8" ht="14.45" customHeight="1">
      <c r="A18" s="57" t="s">
        <v>188</v>
      </c>
      <c r="B18" s="87" t="s">
        <v>524</v>
      </c>
      <c r="D18" s="28" t="s">
        <v>210</v>
      </c>
      <c r="E18" s="28"/>
      <c r="F18" s="28"/>
      <c r="G18" s="85" t="s">
        <v>189</v>
      </c>
      <c r="H18" s="86" t="s">
        <v>517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6" t="s">
        <v>516</v>
      </c>
      <c r="C20" s="217"/>
      <c r="D20" s="217"/>
      <c r="E20" s="217"/>
      <c r="F20" s="217"/>
      <c r="G20" s="217"/>
      <c r="H20" s="218"/>
    </row>
    <row r="21" spans="1:8">
      <c r="A21" s="58"/>
      <c r="B21" s="219"/>
      <c r="C21" s="219"/>
      <c r="D21" s="219"/>
      <c r="E21" s="219"/>
      <c r="F21" s="219"/>
      <c r="G21" s="219"/>
      <c r="H21" s="220"/>
    </row>
    <row r="22" spans="1:8" ht="15.6" customHeight="1">
      <c r="A22" s="59" t="s">
        <v>271</v>
      </c>
      <c r="B22" s="221" t="s">
        <v>525</v>
      </c>
      <c r="C22" s="222"/>
      <c r="D22" s="222"/>
      <c r="E22" s="222"/>
      <c r="F22" s="222"/>
      <c r="G22" s="222"/>
      <c r="H22" s="223"/>
    </row>
    <row r="23" spans="1:8" ht="14.45" customHeight="1">
      <c r="A23" s="38"/>
      <c r="B23" s="224"/>
      <c r="C23" s="224"/>
      <c r="D23" s="224"/>
      <c r="E23" s="224"/>
      <c r="F23" s="224"/>
      <c r="G23" s="224"/>
      <c r="H23" s="225"/>
    </row>
    <row r="24" spans="1:8" ht="14.45" customHeight="1">
      <c r="A24" s="60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38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40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59" t="s">
        <v>272</v>
      </c>
      <c r="B27" s="221" t="s">
        <v>526</v>
      </c>
      <c r="C27" s="222"/>
      <c r="D27" s="222"/>
      <c r="E27" s="222"/>
      <c r="F27" s="222"/>
      <c r="G27" s="222"/>
      <c r="H27" s="223"/>
    </row>
    <row r="28" spans="1:8" ht="15.6" customHeight="1">
      <c r="A28" s="38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38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32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33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59" t="s">
        <v>273</v>
      </c>
      <c r="B32" s="221" t="s">
        <v>527</v>
      </c>
      <c r="C32" s="222"/>
      <c r="D32" s="222"/>
      <c r="E32" s="222"/>
      <c r="F32" s="222"/>
      <c r="G32" s="222"/>
      <c r="H32" s="223"/>
    </row>
    <row r="33" spans="1:8" ht="14.45" customHeight="1">
      <c r="A33" s="38"/>
      <c r="B33" s="224"/>
      <c r="C33" s="224"/>
      <c r="D33" s="224"/>
      <c r="E33" s="224"/>
      <c r="F33" s="224"/>
      <c r="G33" s="224"/>
      <c r="H33" s="225"/>
    </row>
    <row r="34" spans="1:8" ht="15.6" customHeight="1">
      <c r="A34" s="38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38"/>
      <c r="B35" s="224"/>
      <c r="C35" s="224"/>
      <c r="D35" s="224"/>
      <c r="E35" s="224"/>
      <c r="F35" s="224"/>
      <c r="G35" s="224"/>
      <c r="H35" s="225"/>
    </row>
    <row r="36" spans="1:8" ht="15.6" customHeight="1">
      <c r="A36" s="3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/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520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521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="110" zoomScaleNormal="100" zoomScaleSheetLayoutView="110" zoomScalePageLayoutView="90" workbookViewId="0">
      <selection activeCell="L28" sqref="L2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8" t="s">
        <v>208</v>
      </c>
      <c r="B6" s="239"/>
      <c r="C6" s="239"/>
      <c r="D6" s="239"/>
      <c r="E6" s="239"/>
      <c r="F6" s="239"/>
      <c r="G6" s="239"/>
      <c r="H6" s="240"/>
    </row>
    <row r="7" spans="1:8" ht="21.6" customHeight="1">
      <c r="A7" s="238"/>
      <c r="B7" s="239"/>
      <c r="C7" s="239"/>
      <c r="D7" s="239"/>
      <c r="E7" s="239"/>
      <c r="F7" s="239"/>
      <c r="G7" s="239"/>
      <c r="H7" s="240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7" t="s">
        <v>209</v>
      </c>
      <c r="D8" s="237"/>
      <c r="E8" s="237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7"/>
      <c r="D9" s="237"/>
      <c r="E9" s="237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1"/>
      <c r="D10" s="241"/>
      <c r="E10" s="241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45337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0.52777777777777779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0.57638888888888895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4.861111111111116E-2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Крупнов В.А.</v>
      </c>
      <c r="C16" s="205">
        <f>LEN(КАГ!B11)</f>
        <v>12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26420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51</v>
      </c>
      <c r="H18" s="39"/>
    </row>
    <row r="19" spans="1:8" ht="14.45" customHeight="1">
      <c r="A19" s="15" t="s">
        <v>12</v>
      </c>
      <c r="B19" s="68">
        <f>КАГ!B14</f>
        <v>4533</v>
      </c>
      <c r="C19" s="69"/>
      <c r="D19" s="69"/>
      <c r="E19" s="69"/>
      <c r="F19" s="69"/>
      <c r="G19" s="166" t="s">
        <v>401</v>
      </c>
      <c r="H19" s="181" t="str">
        <f>КАГ!H15</f>
        <v>15:24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9140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17.366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5" t="s">
        <v>529</v>
      </c>
      <c r="B25" s="246"/>
      <c r="C25" s="246"/>
      <c r="D25" s="246"/>
      <c r="E25" s="246"/>
      <c r="F25" s="246"/>
      <c r="G25" s="246"/>
      <c r="H25" s="247"/>
    </row>
    <row r="26" spans="1:8" ht="14.45" customHeight="1">
      <c r="A26" s="248"/>
      <c r="B26" s="246"/>
      <c r="C26" s="246"/>
      <c r="D26" s="246"/>
      <c r="E26" s="246"/>
      <c r="F26" s="246"/>
      <c r="G26" s="246"/>
      <c r="H26" s="247"/>
    </row>
    <row r="27" spans="1:8" ht="14.45" customHeight="1">
      <c r="A27" s="248"/>
      <c r="B27" s="246"/>
      <c r="C27" s="246"/>
      <c r="D27" s="246"/>
      <c r="E27" s="246"/>
      <c r="F27" s="246"/>
      <c r="G27" s="246"/>
      <c r="H27" s="247"/>
    </row>
    <row r="28" spans="1:8" ht="14.45" customHeight="1">
      <c r="A28" s="248"/>
      <c r="B28" s="246"/>
      <c r="C28" s="246"/>
      <c r="D28" s="246"/>
      <c r="E28" s="246"/>
      <c r="F28" s="246"/>
      <c r="G28" s="246"/>
      <c r="H28" s="247"/>
    </row>
    <row r="29" spans="1:8" ht="14.45" customHeight="1">
      <c r="A29" s="248"/>
      <c r="B29" s="246"/>
      <c r="C29" s="246"/>
      <c r="D29" s="246"/>
      <c r="E29" s="246"/>
      <c r="F29" s="246"/>
      <c r="G29" s="246"/>
      <c r="H29" s="247"/>
    </row>
    <row r="30" spans="1:8" ht="14.45" customHeight="1">
      <c r="A30" s="248"/>
      <c r="B30" s="246"/>
      <c r="C30" s="246"/>
      <c r="D30" s="246"/>
      <c r="E30" s="246"/>
      <c r="F30" s="246"/>
      <c r="G30" s="246"/>
      <c r="H30" s="247"/>
    </row>
    <row r="31" spans="1:8" ht="14.45" customHeight="1">
      <c r="A31" s="248"/>
      <c r="B31" s="246"/>
      <c r="C31" s="246"/>
      <c r="D31" s="246"/>
      <c r="E31" s="246"/>
      <c r="F31" s="246"/>
      <c r="G31" s="246"/>
      <c r="H31" s="247"/>
    </row>
    <row r="32" spans="1:8" ht="14.45" customHeight="1">
      <c r="A32" s="248"/>
      <c r="B32" s="246"/>
      <c r="C32" s="246"/>
      <c r="D32" s="246"/>
      <c r="E32" s="246"/>
      <c r="F32" s="246"/>
      <c r="G32" s="246"/>
      <c r="H32" s="247"/>
    </row>
    <row r="33" spans="1:12" ht="14.45" customHeight="1">
      <c r="A33" s="248"/>
      <c r="B33" s="246"/>
      <c r="C33" s="246"/>
      <c r="D33" s="246"/>
      <c r="E33" s="246"/>
      <c r="F33" s="246"/>
      <c r="G33" s="246"/>
      <c r="H33" s="247"/>
    </row>
    <row r="34" spans="1:12" ht="14.45" customHeight="1">
      <c r="A34" s="248"/>
      <c r="B34" s="246"/>
      <c r="C34" s="246"/>
      <c r="D34" s="246"/>
      <c r="E34" s="246"/>
      <c r="F34" s="246"/>
      <c r="G34" s="246"/>
      <c r="H34" s="247"/>
    </row>
    <row r="35" spans="1:12" ht="14.45" customHeight="1">
      <c r="A35" s="248"/>
      <c r="B35" s="246"/>
      <c r="C35" s="246"/>
      <c r="D35" s="246"/>
      <c r="E35" s="246"/>
      <c r="F35" s="246"/>
      <c r="G35" s="246"/>
      <c r="H35" s="247"/>
    </row>
    <row r="36" spans="1:12" ht="14.45" customHeight="1">
      <c r="A36" s="248"/>
      <c r="B36" s="246"/>
      <c r="C36" s="246"/>
      <c r="D36" s="246"/>
      <c r="E36" s="246"/>
      <c r="F36" s="246"/>
      <c r="G36" s="246"/>
      <c r="H36" s="247"/>
    </row>
    <row r="37" spans="1:12" ht="14.45" customHeight="1">
      <c r="A37" s="248"/>
      <c r="B37" s="246"/>
      <c r="C37" s="246"/>
      <c r="D37" s="246"/>
      <c r="E37" s="246"/>
      <c r="F37" s="246"/>
      <c r="G37" s="246"/>
      <c r="H37" s="247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521</v>
      </c>
      <c r="C40" s="120"/>
      <c r="D40" s="242" t="s">
        <v>519</v>
      </c>
      <c r="E40" s="243"/>
      <c r="F40" s="243"/>
      <c r="G40" s="243"/>
      <c r="H40" s="244"/>
    </row>
    <row r="41" spans="1:12" ht="14.45" customHeight="1">
      <c r="A41" s="32"/>
      <c r="B41" s="28"/>
      <c r="C41" s="120"/>
      <c r="D41" s="243"/>
      <c r="E41" s="243"/>
      <c r="F41" s="243"/>
      <c r="G41" s="243"/>
      <c r="H41" s="244"/>
    </row>
    <row r="42" spans="1:12" ht="14.45" customHeight="1">
      <c r="A42" s="32"/>
      <c r="B42" s="28"/>
      <c r="C42" s="120"/>
      <c r="D42" s="243"/>
      <c r="E42" s="243"/>
      <c r="F42" s="243"/>
      <c r="G42" s="243"/>
      <c r="H42" s="244"/>
    </row>
    <row r="43" spans="1:12" ht="14.45" customHeight="1">
      <c r="A43" s="32"/>
      <c r="B43" s="28"/>
      <c r="C43" s="120"/>
      <c r="D43" s="243"/>
      <c r="E43" s="243"/>
      <c r="F43" s="243"/>
      <c r="G43" s="243"/>
      <c r="H43" s="244"/>
    </row>
    <row r="44" spans="1:12" ht="14.45" customHeight="1">
      <c r="A44" s="32"/>
      <c r="B44" s="28"/>
      <c r="C44" s="120"/>
      <c r="D44" s="243"/>
      <c r="E44" s="243"/>
      <c r="F44" s="243"/>
      <c r="G44" s="243"/>
      <c r="H44" s="244"/>
      <c r="L44" s="161"/>
    </row>
    <row r="45" spans="1:12" ht="14.45" customHeight="1">
      <c r="A45" s="32"/>
      <c r="B45" s="28"/>
      <c r="C45" s="120"/>
      <c r="D45" s="243"/>
      <c r="E45" s="243"/>
      <c r="F45" s="243"/>
      <c r="G45" s="243"/>
      <c r="H45" s="244"/>
    </row>
    <row r="46" spans="1:12" ht="14.45" customHeight="1">
      <c r="A46" s="32"/>
      <c r="B46" s="28"/>
      <c r="C46" s="120"/>
      <c r="D46" s="243"/>
      <c r="E46" s="243"/>
      <c r="F46" s="243"/>
      <c r="G46" s="243"/>
      <c r="H46" s="244"/>
    </row>
    <row r="47" spans="1:12" ht="14.45" customHeight="1">
      <c r="A47" s="38"/>
      <c r="C47" s="120"/>
      <c r="D47" s="243"/>
      <c r="E47" s="243"/>
      <c r="F47" s="243"/>
      <c r="G47" s="243"/>
      <c r="H47" s="244"/>
    </row>
    <row r="48" spans="1:12" ht="14.45" customHeight="1">
      <c r="A48" s="38"/>
      <c r="C48" s="120"/>
      <c r="D48" s="243"/>
      <c r="E48" s="243"/>
      <c r="F48" s="243"/>
      <c r="G48" s="243"/>
      <c r="H48" s="244"/>
    </row>
    <row r="49" spans="1:8" ht="14.45" customHeight="1">
      <c r="A49" s="38"/>
      <c r="C49" s="120"/>
      <c r="D49" s="243"/>
      <c r="E49" s="243"/>
      <c r="F49" s="243"/>
      <c r="G49" s="243"/>
      <c r="H49" s="244"/>
    </row>
    <row r="50" spans="1:8">
      <c r="A50" s="62" t="s">
        <v>199</v>
      </c>
      <c r="B50" s="63" t="s">
        <v>528</v>
      </c>
      <c r="H50" s="39"/>
    </row>
    <row r="51" spans="1:8">
      <c r="A51" s="65" t="s">
        <v>206</v>
      </c>
      <c r="B51" s="66" t="s">
        <v>518</v>
      </c>
      <c r="G51" s="74" t="str">
        <f>$G$13</f>
        <v>Щербаков А.С.</v>
      </c>
      <c r="H51" s="64"/>
    </row>
    <row r="52" spans="1:8">
      <c r="A52" s="228" t="s">
        <v>374</v>
      </c>
      <c r="B52" s="229"/>
      <c r="C52" s="229"/>
      <c r="D52" s="229"/>
      <c r="E52" s="229"/>
      <c r="F52" s="230"/>
      <c r="H52" s="39"/>
    </row>
    <row r="53" spans="1:8" ht="15" customHeight="1">
      <c r="A53" s="231"/>
      <c r="B53" s="232"/>
      <c r="C53" s="232"/>
      <c r="D53" s="232"/>
      <c r="E53" s="232"/>
      <c r="F53" s="233"/>
      <c r="G53" s="74" t="str">
        <f>IF(ISBLANK(H13),"",H13)</f>
        <v/>
      </c>
      <c r="H53" s="64"/>
    </row>
    <row r="54" spans="1:8">
      <c r="A54" s="234"/>
      <c r="B54" s="235"/>
      <c r="C54" s="235"/>
      <c r="D54" s="235"/>
      <c r="E54" s="235"/>
      <c r="F54" s="236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1" sqref="D21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45337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Крупнов В.А.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26420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51</v>
      </c>
    </row>
    <row r="7" spans="1:4">
      <c r="A7" s="38"/>
      <c r="C7" s="101" t="s">
        <v>12</v>
      </c>
      <c r="D7" s="103">
        <f>КАГ!$B$14</f>
        <v>4533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45337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2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2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378</v>
      </c>
      <c r="C17" s="183" t="s">
        <v>416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464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515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60">
      <c r="A1" s="1" t="str">
        <f>CONCATENATE(КАГ!A18," ",КАГ!B18,". ",КАГ!A20," ",КАГ!B20,". ",КАГ!A22," ",КАГ!B22,". ")</f>
        <v xml:space="preserve">Тип: Правый. Ствол ЛКА: проходим, контуры ровные. Бассейн ПНА: стеноз проксимального сегмента 30%, стенозы среднего сегмента до 50%. Крупная 1 СВ со стенозом устья 40%.  Антеградный кровоток по ПНА  TIMI III.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2024-02-15T11:13:44Z</cp:lastPrinted>
  <dcterms:created xsi:type="dcterms:W3CDTF">2015-06-05T18:19:34Z</dcterms:created>
  <dcterms:modified xsi:type="dcterms:W3CDTF">2024-02-15T11:13:47Z</dcterms:modified>
</cp:coreProperties>
</file>