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AB73" i="1" s="1"/>
  <c r="P73" i="1"/>
  <c r="P74" i="1"/>
  <c r="AC73" i="1" s="1"/>
  <c r="Q73" i="1"/>
  <c r="Q74" i="1"/>
  <c r="AD73" i="1" s="1"/>
  <c r="R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7" i="1"/>
  <c r="V65" i="1"/>
  <c r="V2" i="1"/>
  <c r="V50" i="1"/>
  <c r="V41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1" i="1" l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G65" i="1"/>
  <c r="M56" i="1"/>
  <c r="M57" i="1" s="1"/>
  <c r="L54" i="1"/>
  <c r="AA74" i="1" l="1"/>
  <c r="AA73" i="1"/>
  <c r="AA67" i="1"/>
  <c r="AA62" i="1"/>
  <c r="AA58" i="1"/>
  <c r="AA29" i="1"/>
  <c r="AA22" i="1"/>
  <c r="AA3" i="1"/>
  <c r="AA16" i="1"/>
  <c r="AA42" i="1"/>
  <c r="AA49" i="1"/>
  <c r="AA24" i="1"/>
  <c r="AA15" i="1"/>
  <c r="AA50" i="1"/>
  <c r="AA28" i="1"/>
  <c r="AA48" i="1"/>
  <c r="AA6" i="1"/>
  <c r="AA9" i="1"/>
  <c r="AA61" i="1"/>
  <c r="AA63" i="1"/>
  <c r="AA53" i="1"/>
  <c r="AA18" i="1"/>
  <c r="AA34" i="1"/>
  <c r="AA12" i="1"/>
  <c r="AA30" i="1"/>
  <c r="AA46" i="1"/>
  <c r="AA43" i="1"/>
  <c r="AA36" i="1"/>
  <c r="AA25" i="1"/>
  <c r="AA41" i="1"/>
  <c r="AA32" i="1"/>
  <c r="AA19" i="1"/>
  <c r="AA10" i="1"/>
  <c r="AA68" i="1"/>
  <c r="AA70" i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40" i="1" s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12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30" i="1" l="1"/>
  <c r="Z35" i="1"/>
  <c r="Z44" i="1"/>
  <c r="Z74" i="1"/>
  <c r="Z73" i="1"/>
  <c r="Z58" i="1"/>
  <c r="Z54" i="1"/>
  <c r="Z68" i="1"/>
  <c r="Z71" i="1"/>
  <c r="Z70" i="1"/>
  <c r="Z72" i="1"/>
  <c r="Z6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<sst xmlns="http://schemas.openxmlformats.org/spreadsheetml/2006/main" count="873" uniqueCount="531">
  <si>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</si>
  <si>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</si>
  <si>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</si>
  <si>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</si>
  <si>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</si>
  <si>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</si>
  <si>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</si>
  <si>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</si>
  <si>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</si>
  <si>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</si>
  <si>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</si>
  <si>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</si>
  <si>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</si>
  <si>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</si>
  <si>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</si>
  <si>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</si>
  <si>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</si>
  <si>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</si>
  <si>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</si>
  <si>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</si>
  <si>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</si>
  <si>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</si>
  <si>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</si>
  <si>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</si>
  <si>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</si>
  <si>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</si>
  <si>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</si>
  <si>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</si>
  <si>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</si>
  <si>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</si>
  <si>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</si>
  <si>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</si>
  <si>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</si>
  <si>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</si>
  <si>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</si>
  <si>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</si>
  <si>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</si>
  <si>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</si>
  <si>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</si>
  <si>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</si>
  <si>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</si>
  <si>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</si>
  <si>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</si>
  <si>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</si>
  <si>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</si>
  <si>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</si>
  <si>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</si>
  <si>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</si>
  <si>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</si>
  <si>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</si>
  <si>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</si>
  <si>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</si>
  <si>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</si>
  <si>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</si>
  <si>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</si>
  <si>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</si>
  <si>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</si>
  <si>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</si>
  <si>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</si>
  <si>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</si>
  <si>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</si>
  <si>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</si>
  <si>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</si>
  <si>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</si>
  <si>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</si>
  <si>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</si>
  <si>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</si>
  <si>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</si>
  <si>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</si>
  <si>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</si>
  <si>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</si>
  <si>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</si>
  <si>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</si>
  <si>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</si>
  <si>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</si>
  <si>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</si>
  <si>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</si>
  <si>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</si>
  <si>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</si>
  <si>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</si>
  <si>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</si>
  <si>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</si>
  <si>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</si>
  <si>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</si>
  <si>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</si>
  <si>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</si>
  <si>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</si>
  <si>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</si>
  <si>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</si>
  <si>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</si>
  <si>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</si>
  <si>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</si>
  <si>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</si>
  <si>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</si>
  <si>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</si>
  <si>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</si>
  <si>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</si>
  <si>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</si>
  <si>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</si>
  <si>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</si>
  <si>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</si>
  <si>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</si>
  <si>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</si>
  <si>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</si>
  <si>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</si>
  <si>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</si>
  <si>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</si>
  <si>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</si>
  <si>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</si>
  <si>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</si>
  <si>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</si>
  <si>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</si>
  <si>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</si>
  <si>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</si>
  <si>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</si>
  <si>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</si>
  <si>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</si>
  <si>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</si>
  <si>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</si>
  <si>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</si>
  <si>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</si>
  <si>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</si>
  <si>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</si>
  <si>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</si>
  <si>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</si>
  <si>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</si>
  <si>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</si>
  <si>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</si>
  <si>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</si>
  <si>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</si>
  <si>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</si>
  <si>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</si>
  <si>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</si>
  <si>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</si>
  <si>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</si>
  <si>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</si>
  <si>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</si>
  <si>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</si>
  <si>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</si>
  <si>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</si>
  <si>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</si>
  <si>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</si>
  <si>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</si>
  <si>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</si>
  <si>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</si>
  <si>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</si>
  <si>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</si>
  <si>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</si>
  <si>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</si>
  <si>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</si>
  <si>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</si>
  <si>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</si>
  <si>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</si>
  <si>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</si>
  <si>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</si>
  <si>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</si>
  <si>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</si>
  <si>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</si>
  <si>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</si>
  <si>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</si>
  <si>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</si>
  <si>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</si>
  <si>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</si>
  <si>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</si>
  <si>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</si>
  <si>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</si>
  <si>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</si>
  <si>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</si>
  <si>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</si>
  <si>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</si>
  <si>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</si>
  <si>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</si>
  <si>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</si>
  <si>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</si>
  <si>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</si>
  <si>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</si>
  <si>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</si>
  <si>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</si>
  <si>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</si>
  <si>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</si>
  <si>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</si>
  <si>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</si>
  <si>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</si>
  <si>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</si>
  <si>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</si>
  <si>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</si>
  <si>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</si>
  <si>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</si>
  <si>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</si>
  <si>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</si>
  <si>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</si>
  <si>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</si>
  <si>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</si>
  <si>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</si>
  <si>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</si>
  <si>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</si>
  <si>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</si>
  <si>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</si>
  <si>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</si>
  <si>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</si>
  <si>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</si>
  <si>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</si>
  <si>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</si>
  <si>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</si>
  <si>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</si>
  <si>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</si>
  <si>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</si>
  <si>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</si>
  <si>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</si>
  <si>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</si>
  <si>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</si>
  <si>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</si>
  <si>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</si>
  <si>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</si>
  <si>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</si>
  <si>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</si>
  <si>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</si>
  <si>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</si>
  <si>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</si>
  <si>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</si>
  <si>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</si>
  <si>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</si>
  <si>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</si>
  <si>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</si>
  <si>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</si>
  <si>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</si>
  <si>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</si>
  <si>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</si>
  <si>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</si>
  <si>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</si>
  <si>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</si>
  <si>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</si>
  <si>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</si>
  <si>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</si>
  <si>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</si>
  <si>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</si>
  <si>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</si>
  <si>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</si>
  <si>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</si>
  <si>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</si>
  <si>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</si>
  <si>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</si>
  <si>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</si>
  <si>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</si>
  <si>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</si>
  <si>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</si>
  <si>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</si>
  <si>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</si>
  <si>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</si>
  <si>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</si>
  <si>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</si>
  <si>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</si>
  <si>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</si>
  <si>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</si>
  <si>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</si>
  <si>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</si>
  <si>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</si>
  <si>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</si>
  <si>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</si>
  <si>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</si>
  <si>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</si>
  <si>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</si>
  <si>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</si>
  <si>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</si>
  <si>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</si>
  <si>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</si>
  <si>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</si>
  <si>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</si>
  <si>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</si>
  <si>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</si>
  <si>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</si>
  <si>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</si>
  <si>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</si>
  <si>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</si>
  <si>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</si>
  <si>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</si>
  <si>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</si>
  <si>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</si>
  <si>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</si>
  <si>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</si>
  <si>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</si>
  <si>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</si>
  <si>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</si>
  <si>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</si>
  <si>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</si>
  <si>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</si>
  <si>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</si>
  <si>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</si>
  <si>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</si>
  <si>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</si>
  <si>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</si>
  <si>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</si>
  <si>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</si>
  <si>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</si>
  <si>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</si>
  <si>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</si>
  <si>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</si>
  <si>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</si>
  <si>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</si>
  <si>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</si>
  <si>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</si>
  <si>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</si>
  <si>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</si>
  <si>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</si>
  <si>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</si>
  <si>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</si>
  <si>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</si>
  <si>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</si>
  <si>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</si>
  <si>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</si>
  <si>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</si>
  <si>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</si>
  <si>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</si>
  <si>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</si>
  <si>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</si>
  <si>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</si>
  <si>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</si>
  <si>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</si>
  <si>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</si>
  <si>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</si>
  <si>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</si>
  <si>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</si>
  <si>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</si>
  <si>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</si>
  <si>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</si>
  <si>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</si>
  <si>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</si>
  <si>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</si>
  <si>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</si>
  <si>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</si>
  <si>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</si>
  <si>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</si>
  <si>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</si>
  <si>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</si>
  <si>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</si>
  <si>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</si>
  <si>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</si>
  <si>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</si>
  <si>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</si>
  <si>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</si>
  <si>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</si>
  <si>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</si>
  <si>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</si>
  <si>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</si>
  <si>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</si>
  <si>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</si>
  <si>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</si>
  <si>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</si>
  <si>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</si>
  <si>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</si>
  <si>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</si>
  <si>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</si>
  <si>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</si>
  <si>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</si>
  <si>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</si>
  <si>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</si>
  <si>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</si>
  <si>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</si>
  <si>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</si>
  <si>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</si>
  <si>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</si>
  <si>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</si>
  <si>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</si>
  <si>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</si>
  <si>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</si>
  <si>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</si>
  <si>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</si>
  <si>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</si>
  <si>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</si>
  <si>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</si>
  <si>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</si>
  <si>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</si>
  <si>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</si>
  <si>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</si>
  <si>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</si>
  <si>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</si>
  <si>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</si>
  <si>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</si>
  <si>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</si>
  <si>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</si>
  <si>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</si>
  <si>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</si>
  <si>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</si>
  <si>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</si>
  <si>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</si>
  <si>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</si>
  <si>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</si>
  <si>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</si>
  <si>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</si>
  <si>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</si>
  <si>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</si>
  <si>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</si>
  <si>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</si>
  <si>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</si>
  <si>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</si>
  <si>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</si>
  <si>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</si>
  <si>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</si>
  <si>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</si>
  <si>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</si>
  <si>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</si>
  <si>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</si>
  <si>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</si>
  <si>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</si>
  <si>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</si>
  <si>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</si>
  <si>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</si>
  <si>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</si>
  <si>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</si>
  <si>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</si>
  <si>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</si>
  <si>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</si>
  <si>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</si>
  <si>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</si>
  <si>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</si>
  <si>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</si>
  <si>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</si>
  <si>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</si>
  <si>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</si>
  <si>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</si>
  <si>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</si>
  <si>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</si>
  <si>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</si>
  <si>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</si>
  <si>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</si>
  <si>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</si>
  <si>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</si>
  <si>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</si>
  <si>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</si>
  <si>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</si>
  <si>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</si>
  <si>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</si>
  <si>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</si>
  <si>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</si>
  <si>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</si>
  <si>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</si>
  <si>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</si>
  <si>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</si>
  <si>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</si>
  <si>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</si>
  <si>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</si>
  <si>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</si>
  <si>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</si>
  <si>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</si>
  <si>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</si>
  <si>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</si>
  <si>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</si>
  <si>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</si>
  <si>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</si>
  <si>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</si>
  <si>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</si>
  <si>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</si>
  <si>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</si>
  <si>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</si>
  <si>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</si>
  <si>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</si>
  <si>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</si>
  <si>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</si>
  <si>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</si>
  <si>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</si>
  <si>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</si>
  <si>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</si>
  <si>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</si>
  <si>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</si>
  <si>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</si>
  <si>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</si>
  <si>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</si>
  <si>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</si>
  <si>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</si>
  <si>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</si>
  <si>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</si>
  <si>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</si>
  <si>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</si>
  <si>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</si>
  <si>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</si>
  <si>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</si>
  <si>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</si>
  <si>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</si>
  <si>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</si>
  <si>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</si>
  <si>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</si>
  <si>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</si>
  <si>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</si>
  <si>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</si>
  <si>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</si>
  <si>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</si>
  <si>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</si>
  <si>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</si>
  <si>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</si>
  <si>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</si>
  <si>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</si>
  <si>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</si>
  <si>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</si>
  <si>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</si>
  <si>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</si>
  <si>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</si>
  <si>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</si>
  <si>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</si>
  <si>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</si>
  <si>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</si>
  <si>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</si>
  <si>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</si>
  <si>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</si>
  <si>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</si>
  <si>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</si>
  <si>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</si>
  <si>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</si>
  <si>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</si>
  <si>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</si>
  <si>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</si>
  <si>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</si>
  <si>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</si>
  <si>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</si>
  <si>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</si>
  <si>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</si>
  <si>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</si>
  <si>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</si>
  <si>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>50 ml</t>
  </si>
  <si>
    <t>Леонтьева Т.А.</t>
  </si>
  <si>
    <t>13:24</t>
  </si>
  <si>
    <t>Кашина    Н.А.</t>
  </si>
  <si>
    <t>Совместно с д/кардиологом: с учетом клинических данных, ЭКГ и КАГ рекомендована ЧТКА ОА.</t>
  </si>
  <si>
    <t>200 ml</t>
  </si>
  <si>
    <t>40 ml</t>
  </si>
  <si>
    <t>1) Строгий контроль места пункции! 2) Решение вопроса целесообразности ЧКВ в бассейне ПКА в плановом порядке.</t>
  </si>
  <si>
    <t xml:space="preserve">Сбалансированный </t>
  </si>
  <si>
    <t>неровности контуров.</t>
  </si>
  <si>
    <t>стеноз пркосимального сегмента 50%, на границе проксимального среднего сегмента определяется стент с рестенозом не более 20%, стенозы среднего сегмента 30%. Стеноз устья ДВ_1  70%. Антеградный кровоток TIMI III.</t>
  </si>
  <si>
    <t>на границе среднего и проксимального сегментов стеноз 40%, нестабильный субокклюзирующий стеноз среднего сегмента, TTG1. Стеноз устья ВТК_2  70%.  Антеградный кровоток по ОА ближе к TIMI II.</t>
  </si>
  <si>
    <t>стеноз проксимального сегмента 70%, стеноз среднего сегмента 70%, стенозы дистального сегмента до 50%, стеноз проксимальной трети ЗМЖВ 90%.  Антеградный кровоток по ПКА TIMI III.</t>
  </si>
  <si>
    <t>Устье ствола ЛКА катетеризировано проводниковым катетером Launcher EBU3/5 6Fr. Коронарный проводник angioline проведен  в дистальный сегмент ОА. Реканализация артерии выполнена БК Колибри 2.0 - 15 мм, давлением 12 атм. В зону среднего  сегмента  с полным покрытием значимого нестабильного стеноза ОА с помощью системы Telescope  имплантирован DES Resolute Integrity  2,75-30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ОА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</si>
</sst>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8" sqref="P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45356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0.88541666666666663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0.89027777777777783</v>
      </c>
      <c r="C10" s="55"/>
      <c r="D10" s="95" t="s">
        <v>173</v>
      </c>
      <c r="E10" s="93"/>
      <c r="F10" s="93"/>
      <c r="G10" s="24" t="s">
        <v>274</v>
      </c>
      <c r="H10" s="26"/>
    </row>
    <row r="11" spans="1:8" ht="17.25" thickTop="1" thickBot="1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17983</v>
      </c>
      <c r="C12" s="12"/>
      <c r="D12" s="95" t="s">
        <v>302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6442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400</v>
      </c>
      <c r="H15" s="170" t="s">
        <v>519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7" t="s">
        <v>402</v>
      </c>
      <c r="H16" s="165">
        <v>4140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389</v>
      </c>
      <c r="H17" s="169">
        <f>H16*0.0019</f>
        <v>7.8659999999999997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515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270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271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272</v>
      </c>
      <c r="B32" s="220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521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516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="110" zoomScaleNormal="100" zoomScaleSheetLayoutView="110" zoomScalePageLayoutView="90" workbookViewId="0">
      <selection activeCell="L28" sqref="L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1</v>
      </c>
      <c r="G8" s="118" t="s">
        <v>308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45356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0.89027777777777783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0.9375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388</v>
      </c>
      <c r="B15" s="189">
        <f>IF(B14&lt;B13,B14+1,B14)-B13</f>
        <v>4.7222222222222165E-2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Кашина    Н.А.</v>
      </c>
      <c r="C16" s="204">
        <f>LEN(КАГ!B11)</f>
        <v>14</v>
      </c>
      <c r="D16" s="95" t="s">
        <v>302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17983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6442</v>
      </c>
      <c r="C19" s="69"/>
      <c r="D19" s="69"/>
      <c r="E19" s="69"/>
      <c r="F19" s="69"/>
      <c r="G19" s="166" t="s">
        <v>400</v>
      </c>
      <c r="H19" s="181" t="str">
        <f>КАГ!H15</f>
        <v>13:24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402</v>
      </c>
      <c r="H20" s="182">
        <f>КАГ!H16</f>
        <v>4140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389</v>
      </c>
      <c r="H21" s="169">
        <f>КАГ!H17</f>
        <v>7.8659999999999997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0.8965277777777777</v>
      </c>
    </row>
    <row r="23" spans="1:8" ht="14.45" customHeight="1">
      <c r="A23" s="65" t="s">
        <v>392</v>
      </c>
      <c r="B23" s="173" t="s">
        <v>391</v>
      </c>
      <c r="C23" s="163"/>
      <c r="D23" s="163"/>
      <c r="E23" s="163"/>
      <c r="F23" s="163"/>
      <c r="H23" s="39"/>
    </row>
    <row r="24" spans="1:8" ht="14.45" customHeight="1">
      <c r="A24" s="184" t="s">
        <v>390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530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396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394</v>
      </c>
      <c r="B40" s="179" t="s">
        <v>523</v>
      </c>
      <c r="C40" s="120"/>
      <c r="D40" s="241" t="s">
        <v>524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516</v>
      </c>
      <c r="G51" s="74" t="str">
        <f>$G$13</f>
        <v>Щербаков А.С.</v>
      </c>
      <c r="H51" s="64"/>
    </row>
    <row r="52" spans="1:8">
      <c r="A52" s="227" t="s">
        <v>373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6" sqref="J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45356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Кашина    Н.А.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17983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74</v>
      </c>
    </row>
    <row r="7" spans="1:4">
      <c r="A7" s="38"/>
      <c r="C7" s="101" t="s">
        <v>12</v>
      </c>
      <c r="D7" s="103">
        <f>КАГ!$B$14</f>
        <v>6442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45356</v>
      </c>
    </row>
    <row r="11" spans="1:4">
      <c r="A11" s="27"/>
      <c r="B11" s="112"/>
      <c r="C11" s="112"/>
      <c r="D11" s="113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509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377</v>
      </c>
      <c r="C16" s="183" t="s">
        <v>407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322</v>
      </c>
      <c r="C17" s="183" t="s">
        <v>454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8" s="156" t="s">
        <v>342</v>
      </c>
      <c r="C18" s="136"/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370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310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278</v>
      </c>
      <c r="H1" s="115" t="s">
        <v>279</v>
      </c>
      <c r="I1" s="115" t="s">
        <v>280</v>
      </c>
      <c r="J1" s="115" t="s">
        <v>281</v>
      </c>
      <c r="K1" s="116" t="s">
        <v>282</v>
      </c>
      <c r="L1" s="116" t="s">
        <v>283</v>
      </c>
      <c r="M1" s="116" t="s">
        <v>284</v>
      </c>
      <c r="N1" s="116" t="s">
        <v>285</v>
      </c>
      <c r="O1" s="116" t="s">
        <v>286</v>
      </c>
      <c r="P1" s="116" t="s">
        <v>287</v>
      </c>
      <c r="Q1" s="116" t="s">
        <v>288</v>
      </c>
      <c r="R1" s="115" t="s">
        <v>103</v>
      </c>
      <c r="S1" s="115" t="s">
        <v>104</v>
      </c>
      <c r="T1" s="115" t="s">
        <v>289</v>
      </c>
      <c r="U1" s="115" t="s">
        <v>290</v>
      </c>
      <c r="V1" s="115" t="s">
        <v>291</v>
      </c>
      <c r="W1" s="115" t="s">
        <v>292</v>
      </c>
      <c r="X1" s="115" t="s">
        <v>293</v>
      </c>
      <c r="Y1" s="115" t="s">
        <v>294</v>
      </c>
      <c r="Z1" s="115" t="s">
        <v>295</v>
      </c>
      <c r="AA1" s="115" t="s">
        <v>296</v>
      </c>
      <c r="AB1" s="115" t="s">
        <v>297</v>
      </c>
      <c r="AC1" s="115" t="s">
        <v>298</v>
      </c>
      <c r="AD1" s="115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355</v>
      </c>
      <c r="AP1" s="160"/>
    </row>
    <row r="2" spans="1:42">
      <c r="A2">
        <v>1</v>
      </c>
      <c r="B2" t="s">
        <v>94</v>
      </c>
      <c r="C2" s="1" t="s">
        <v>309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308</v>
      </c>
      <c r="AO2" t="s">
        <v>497</v>
      </c>
      <c r="AP2" s="129"/>
    </row>
    <row r="3" spans="1:42">
      <c r="A3">
        <v>2</v>
      </c>
      <c r="B3" t="s">
        <v>94</v>
      </c>
      <c r="C3" t="s">
        <v>372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490</v>
      </c>
      <c r="AO3" t="s">
        <v>498</v>
      </c>
      <c r="AP3" s="130"/>
    </row>
    <row r="4" spans="1:42">
      <c r="A4">
        <v>3</v>
      </c>
      <c r="B4" t="s">
        <v>5</v>
      </c>
      <c r="C4" s="1" t="s">
        <v>276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503</v>
      </c>
      <c r="AO4" t="s">
        <v>500</v>
      </c>
      <c r="AP4" s="130"/>
    </row>
    <row r="5" spans="1:42">
      <c r="A5">
        <v>4</v>
      </c>
      <c r="B5" t="s">
        <v>5</v>
      </c>
      <c r="C5" t="s">
        <v>311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499</v>
      </c>
    </row>
    <row r="6" spans="1:42">
      <c r="A6">
        <v>5</v>
      </c>
      <c r="B6" t="s">
        <v>5</v>
      </c>
      <c r="C6" s="1" t="s">
        <v>306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275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496</v>
      </c>
    </row>
    <row r="8" spans="1:42">
      <c r="A8">
        <v>7</v>
      </c>
      <c r="B8" t="s">
        <v>5</v>
      </c>
      <c r="C8" t="s">
        <v>312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354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413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493</v>
      </c>
      <c r="AI14" t="s">
        <v>5</v>
      </c>
      <c r="AM14" s="190"/>
      <c r="AN14" s="2"/>
    </row>
    <row r="15" spans="1:42">
      <c r="A15">
        <v>14</v>
      </c>
      <c r="B15" t="s">
        <v>305</v>
      </c>
      <c r="C15" t="s">
        <v>363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416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305</v>
      </c>
      <c r="C18" t="s">
        <v>368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305</v>
      </c>
      <c r="C19" t="s">
        <v>506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419</v>
      </c>
      <c r="AI19" t="s">
        <v>300</v>
      </c>
    </row>
    <row r="20" spans="1:35">
      <c r="A20">
        <v>19</v>
      </c>
      <c r="B20" t="s">
        <v>206</v>
      </c>
      <c r="C20" s="1" t="s">
        <v>337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420</v>
      </c>
      <c r="AI20" t="s">
        <v>307</v>
      </c>
    </row>
    <row r="21" spans="1:35">
      <c r="A21">
        <v>20</v>
      </c>
      <c r="B21" t="s">
        <v>305</v>
      </c>
      <c r="C21" s="1" t="s">
        <v>508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421</v>
      </c>
    </row>
    <row r="22" spans="1:35">
      <c r="A22">
        <v>21</v>
      </c>
      <c r="B22" t="s">
        <v>305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422</v>
      </c>
    </row>
    <row r="23" spans="1:35">
      <c r="A23">
        <v>22</v>
      </c>
      <c r="B23" t="s">
        <v>3</v>
      </c>
      <c r="C23" t="s">
        <v>320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423</v>
      </c>
    </row>
    <row r="24" spans="1:35">
      <c r="A24">
        <v>23</v>
      </c>
      <c r="B24" t="s">
        <v>3</v>
      </c>
      <c r="C24" t="s">
        <v>341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313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375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376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s="1" t="s">
        <v>358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s="1" t="s">
        <v>371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s="1" t="s">
        <v>321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t="s">
        <v>317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315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s="1" t="s">
        <v>352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s="1" t="s">
        <v>360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s="1" t="s">
        <v>359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t="s">
        <v>314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t="s">
        <v>379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374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361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514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345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512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442</v>
      </c>
    </row>
    <row r="48" spans="1:33">
      <c r="A48">
        <v>47</v>
      </c>
      <c r="B48" t="s">
        <v>6</v>
      </c>
      <c r="C48" s="1" t="s">
        <v>277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443</v>
      </c>
    </row>
    <row r="49" spans="1:33">
      <c r="A49">
        <v>48</v>
      </c>
      <c r="B49" t="s">
        <v>6</v>
      </c>
      <c r="C49" s="158" t="s">
        <v>344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444</v>
      </c>
    </row>
    <row r="50" spans="1:33">
      <c r="A50">
        <v>49</v>
      </c>
      <c r="B50" t="s">
        <v>6</v>
      </c>
      <c r="C50" s="158" t="s">
        <v>343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445</v>
      </c>
    </row>
    <row r="51" spans="1:33">
      <c r="A51">
        <v>50</v>
      </c>
      <c r="B51" t="s">
        <v>6</v>
      </c>
      <c r="C51" s="131" t="s">
        <v>322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t="s">
        <v>356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62" t="s">
        <v>387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t="s">
        <v>386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t="s">
        <v>513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450</v>
      </c>
    </row>
    <row r="56" spans="1:33">
      <c r="A56">
        <v>55</v>
      </c>
      <c r="B56" t="s">
        <v>95</v>
      </c>
      <c r="C56" s="1" t="s">
        <v>323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451</v>
      </c>
    </row>
    <row r="57" spans="1:33">
      <c r="A57">
        <v>56</v>
      </c>
      <c r="B57" t="s">
        <v>95</v>
      </c>
      <c r="C57" s="1" t="s">
        <v>342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1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452</v>
      </c>
    </row>
    <row r="58" spans="1:33">
      <c r="A58">
        <v>57</v>
      </c>
      <c r="B58" t="s">
        <v>4</v>
      </c>
      <c r="C58" t="s">
        <v>349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453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454</v>
      </c>
    </row>
    <row r="60" spans="1:33">
      <c r="A60">
        <v>59</v>
      </c>
      <c r="B60" t="s">
        <v>4</v>
      </c>
      <c r="C60" t="s">
        <v>510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455</v>
      </c>
    </row>
    <row r="61" spans="1:33">
      <c r="A61">
        <v>60</v>
      </c>
      <c r="B61" t="s">
        <v>4</v>
      </c>
      <c r="C61" t="s">
        <v>324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416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333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328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339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463</v>
      </c>
    </row>
    <row r="70" spans="1:33">
      <c r="A70">
        <v>69</v>
      </c>
      <c r="B70" t="s">
        <v>300</v>
      </c>
      <c r="C70" s="1" t="s">
        <v>330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464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419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465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420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466</v>
      </c>
    </row>
    <row r="75" spans="1:33">
      <c r="AF75" s="4" t="s">
        <v>6</v>
      </c>
      <c r="AG75" s="4" t="s">
        <v>467</v>
      </c>
    </row>
    <row r="76" spans="1:33">
      <c r="AF76" s="4" t="s">
        <v>6</v>
      </c>
      <c r="AG76" s="4" t="s">
        <v>468</v>
      </c>
    </row>
    <row r="77" spans="1:33">
      <c r="AF77" s="4" t="s">
        <v>6</v>
      </c>
      <c r="AG77" s="4" t="s">
        <v>469</v>
      </c>
    </row>
    <row r="78" spans="1:33"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2" zoomScale="90" zoomScaleNormal="90" workbookViewId="0">
      <selection activeCell="F43" sqref="F4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266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303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263</v>
      </c>
    </row>
    <row r="26" spans="1:3">
      <c r="A26" t="s">
        <v>170</v>
      </c>
      <c r="B26" t="s">
        <v>267</v>
      </c>
    </row>
    <row r="27" spans="1:3">
      <c r="A27" t="s">
        <v>170</v>
      </c>
      <c r="B27" t="s">
        <v>255</v>
      </c>
    </row>
    <row r="28" spans="1:3">
      <c r="A28" t="s">
        <v>170</v>
      </c>
      <c r="B28" t="s">
        <v>518</v>
      </c>
    </row>
    <row r="29" spans="1:3">
      <c r="A29" t="s">
        <v>170</v>
      </c>
      <c r="B29" t="s">
        <v>301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269</v>
      </c>
    </row>
    <row r="32" spans="1:3">
      <c r="A32" t="s">
        <v>170</v>
      </c>
      <c r="B32" t="s">
        <v>351</v>
      </c>
    </row>
    <row r="33" spans="1:2">
      <c r="A33" t="s">
        <v>170</v>
      </c>
      <c r="B33" t="s">
        <v>262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364</v>
      </c>
    </row>
    <row r="38" spans="1:2">
      <c r="A38" t="s">
        <v>170</v>
      </c>
      <c r="B38" t="s">
        <v>507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264</v>
      </c>
    </row>
    <row r="41" spans="1:2">
      <c r="A41" t="s">
        <v>170</v>
      </c>
      <c r="B41" t="s">
        <v>256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302</v>
      </c>
      <c r="B44" t="s">
        <v>259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178</v>
      </c>
    </row>
    <row r="48" spans="1:2">
      <c r="A48" t="s">
        <v>302</v>
      </c>
      <c r="B48" t="s">
        <v>257</v>
      </c>
    </row>
    <row r="49" spans="1:2">
      <c r="A49" t="s">
        <v>302</v>
      </c>
      <c r="B49" t="s">
        <v>268</v>
      </c>
    </row>
    <row r="50" spans="1:2">
      <c r="A50" t="s">
        <v>302</v>
      </c>
      <c r="B50" t="s">
        <v>177</v>
      </c>
    </row>
    <row r="51" spans="1:2">
      <c r="A51" t="s">
        <v>302</v>
      </c>
      <c r="B51" t="s">
        <v>505</v>
      </c>
    </row>
    <row r="52" spans="1:2">
      <c r="A52" t="s">
        <v>302</v>
      </c>
      <c r="B52" t="s">
        <v>258</v>
      </c>
    </row>
    <row r="53" spans="1:2">
      <c r="A53" t="s">
        <v>302</v>
      </c>
      <c r="B53" t="s">
        <v>369</v>
      </c>
    </row>
    <row r="54" spans="1:2">
      <c r="A54" t="s">
        <v>302</v>
      </c>
      <c r="B54" t="s">
        <v>365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274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340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367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273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75">
      <c r="A1" s="1" t="str">
        <f>CONCATENATE(КАГ!A18," ",КАГ!B18,". ",КАГ!A20," ",КАГ!B20,". ",КАГ!A22," ",КАГ!B22,". ")</f>
        <v xml:space="preserve">Тип: Сбалансированный . Ствол ЛКА: неровности контуров.. Бассейн ПНА: стеноз пркосимального сегмента 50%, на границе проксимального среднего сегмента определяется стент с рестенозом не более 20%, стенозы среднего сегмента 30%. Стеноз устья ДВ_1  70%. Антеградный кровоток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2024-03-05T19:41:53Z</cp:lastPrinted>
  <dcterms:created xsi:type="dcterms:W3CDTF">2015-06-05T18:19:34Z</dcterms:created>
  <dcterms:modified xsi:type="dcterms:W3CDTF">2024-03-05T19:41:56Z</dcterms:modified>
</cp:coreProperties>
</file>