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3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A1" i="11" l="1"/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J73" i="1"/>
  <c r="J74" i="1"/>
  <c r="K73" i="1"/>
  <c r="K74" i="1"/>
  <c r="L73" i="1"/>
  <c r="L74" i="1"/>
  <c r="M73" i="1"/>
  <c r="M74" i="1"/>
  <c r="N73" i="1"/>
  <c r="N74" i="1"/>
  <c r="O73" i="1"/>
  <c r="O74" i="1"/>
  <c r="AB73" i="1" s="1"/>
  <c r="P73" i="1"/>
  <c r="P74" i="1"/>
  <c r="AC73" i="1" s="1"/>
  <c r="Q73" i="1"/>
  <c r="Q74" i="1"/>
  <c r="AD73" i="1" s="1"/>
  <c r="R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7" i="1"/>
  <c r="V65" i="1"/>
  <c r="V2" i="1"/>
  <c r="V50" i="1"/>
  <c r="V41" i="1"/>
  <c r="V47" i="1"/>
  <c r="V62" i="1"/>
  <c r="V54" i="1"/>
  <c r="V42" i="1"/>
  <c r="V49" i="1"/>
  <c r="V45" i="1"/>
  <c r="V46" i="1"/>
  <c r="V58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61" i="1" l="1"/>
  <c r="V56" i="1"/>
  <c r="V40" i="1"/>
  <c r="V53" i="1"/>
  <c r="V52" i="1"/>
  <c r="V39" i="1"/>
  <c r="V63" i="1"/>
  <c r="V59" i="1"/>
  <c r="V48" i="1"/>
  <c r="V60" i="1"/>
  <c r="V43" i="1"/>
  <c r="V64" i="1"/>
  <c r="V51" i="1"/>
  <c r="V66" i="1"/>
  <c r="V73" i="1"/>
  <c r="V74" i="1"/>
  <c r="V55" i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 s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57" i="1" l="1"/>
  <c r="S8" i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G62" i="1"/>
  <c r="M51" i="1"/>
  <c r="M52" i="1" s="1"/>
  <c r="M53" i="1" s="1"/>
  <c r="L50" i="1"/>
  <c r="N68" i="1" l="1"/>
  <c r="N69" i="1" s="1"/>
  <c r="G63" i="1"/>
  <c r="G64" i="1" s="1"/>
  <c r="M54" i="1"/>
  <c r="M55" i="1" s="1"/>
  <c r="L51" i="1"/>
  <c r="L52" i="1" s="1"/>
  <c r="L53" i="1" s="1"/>
  <c r="N70" i="1" l="1"/>
  <c r="G65" i="1"/>
  <c r="M56" i="1"/>
  <c r="M57" i="1" s="1"/>
  <c r="L54" i="1"/>
  <c r="AA74" i="1" l="1"/>
  <c r="AA73" i="1"/>
  <c r="AA67" i="1"/>
  <c r="AA62" i="1"/>
  <c r="AA58" i="1"/>
  <c r="AA29" i="1"/>
  <c r="AA22" i="1"/>
  <c r="AA3" i="1"/>
  <c r="AA16" i="1"/>
  <c r="AA42" i="1"/>
  <c r="AA49" i="1"/>
  <c r="AA24" i="1"/>
  <c r="AA15" i="1"/>
  <c r="AA50" i="1"/>
  <c r="AA28" i="1"/>
  <c r="AA48" i="1"/>
  <c r="AA6" i="1"/>
  <c r="AA9" i="1"/>
  <c r="AA61" i="1"/>
  <c r="AA63" i="1"/>
  <c r="AA53" i="1"/>
  <c r="AA18" i="1"/>
  <c r="AA34" i="1"/>
  <c r="AA12" i="1"/>
  <c r="AA30" i="1"/>
  <c r="AA46" i="1"/>
  <c r="AA43" i="1"/>
  <c r="AA36" i="1"/>
  <c r="AA25" i="1"/>
  <c r="AA41" i="1"/>
  <c r="AA32" i="1"/>
  <c r="AA19" i="1"/>
  <c r="AA10" i="1"/>
  <c r="AA68" i="1"/>
  <c r="AA70" i="1"/>
  <c r="AA60" i="1"/>
  <c r="AA47" i="1"/>
  <c r="AA31" i="1"/>
  <c r="AA5" i="1"/>
  <c r="AA21" i="1"/>
  <c r="AA13" i="1"/>
  <c r="AA17" i="1"/>
  <c r="AA64" i="1"/>
  <c r="AA56" i="1"/>
  <c r="AA14" i="1"/>
  <c r="AA39" i="1"/>
  <c r="AA8" i="1"/>
  <c r="AA20" i="1"/>
  <c r="AA45" i="1"/>
  <c r="AA38" i="1"/>
  <c r="AA54" i="1"/>
  <c r="AA69" i="1"/>
  <c r="AA65" i="1"/>
  <c r="AA57" i="1"/>
  <c r="AA27" i="1"/>
  <c r="AA37" i="1"/>
  <c r="AA23" i="1"/>
  <c r="AA52" i="1"/>
  <c r="AA51" i="1"/>
  <c r="AA33" i="1"/>
  <c r="AA59" i="1"/>
  <c r="AA11" i="1"/>
  <c r="AA26" i="1"/>
  <c r="AA4" i="1"/>
  <c r="AA40" i="1"/>
  <c r="AA35" i="1"/>
  <c r="AA7" i="1"/>
  <c r="AA66" i="1"/>
  <c r="AA71" i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M63" i="1"/>
  <c r="M64" i="1" s="1"/>
  <c r="M65" i="1" s="1"/>
  <c r="T42" i="1" l="1"/>
  <c r="T7" i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M68" i="1" l="1"/>
  <c r="AC67" i="1"/>
  <c r="P68" i="1"/>
  <c r="M69" i="1" l="1"/>
  <c r="AC68" i="1"/>
  <c r="P69" i="1"/>
  <c r="P70" i="1" s="1"/>
  <c r="AC70" i="1"/>
  <c r="AC69" i="1"/>
  <c r="M70" i="1" l="1"/>
  <c r="Z40" i="1" s="1"/>
  <c r="Z15" i="1"/>
  <c r="Z4" i="1"/>
  <c r="Z27" i="1"/>
  <c r="Z16" i="1"/>
  <c r="Z64" i="1"/>
  <c r="Z60" i="1"/>
  <c r="Z41" i="1"/>
  <c r="Z63" i="1"/>
  <c r="Z10" i="1"/>
  <c r="Z32" i="1"/>
  <c r="Z21" i="1"/>
  <c r="Z51" i="1"/>
  <c r="Z17" i="1"/>
  <c r="Z48" i="1"/>
  <c r="Z14" i="1"/>
  <c r="Z43" i="1"/>
  <c r="Z23" i="1"/>
  <c r="Z67" i="1"/>
  <c r="Z57" i="1"/>
  <c r="Z6" i="1"/>
  <c r="Z65" i="1"/>
  <c r="Z18" i="1"/>
  <c r="Z52" i="1"/>
  <c r="Z56" i="1"/>
  <c r="Z33" i="1"/>
  <c r="Z53" i="1"/>
  <c r="Z39" i="1"/>
  <c r="Z37" i="1"/>
  <c r="Z25" i="1"/>
  <c r="Z36" i="1"/>
  <c r="Z19" i="1"/>
  <c r="Z42" i="1"/>
  <c r="Z13" i="1"/>
  <c r="Z28" i="1"/>
  <c r="Z45" i="1"/>
  <c r="Z24" i="1"/>
  <c r="Z49" i="1"/>
  <c r="Z3" i="1"/>
  <c r="Z66" i="1"/>
  <c r="Z22" i="1"/>
  <c r="Z34" i="1"/>
  <c r="Z62" i="1"/>
  <c r="Z47" i="1"/>
  <c r="Z59" i="1"/>
  <c r="Z5" i="1"/>
  <c r="Z46" i="1"/>
  <c r="Z20" i="1"/>
  <c r="Z61" i="1"/>
  <c r="Z11" i="1"/>
  <c r="Z12" i="1"/>
  <c r="Z31" i="1"/>
  <c r="Z38" i="1"/>
  <c r="Z50" i="1"/>
  <c r="Z9" i="1"/>
  <c r="Z7" i="1"/>
  <c r="Z29" i="1"/>
  <c r="Z8" i="1"/>
  <c r="Z26" i="1"/>
  <c r="Z55" i="1"/>
  <c r="AC55" i="1"/>
  <c r="AC44" i="1"/>
  <c r="AC71" i="1"/>
  <c r="AC72" i="1"/>
  <c r="AC54" i="1"/>
  <c r="Z30" i="1" l="1"/>
  <c r="Z35" i="1"/>
  <c r="Z44" i="1"/>
  <c r="Z74" i="1"/>
  <c r="Z73" i="1"/>
  <c r="Z58" i="1"/>
  <c r="Z54" i="1"/>
  <c r="Z68" i="1"/>
  <c r="Z71" i="1"/>
  <c r="Z70" i="1"/>
  <c r="Z72" i="1"/>
  <c r="Z69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<sst xmlns="http://schemas.openxmlformats.org/spreadsheetml/2006/main" count="874" uniqueCount="532">
  <si>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</si>
  <si>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</si>
  <si>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</si>
  <si>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</si>
  <si>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</si>
  <si>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</si>
  <si>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</si>
  <si>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</si>
  <si>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</si>
  <si>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</si>
  <si>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</si>
  <si>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</si>
  <si>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</si>
  <si>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</si>
  <si>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</si>
  <si>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</si>
  <si>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</si>
  <si>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</si>
  <si>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</si>
  <si>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</si>
  <si>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</si>
  <si>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</si>
  <si>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</si>
  <si>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</si>
  <si>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</si>
  <si>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</si>
  <si>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</si>
  <si>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</si>
  <si>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</si>
  <si>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</si>
  <si>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</si>
  <si>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</si>
  <si>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</si>
  <si>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</si>
  <si>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</si>
  <si>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</si>
  <si>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</si>
  <si>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</si>
  <si>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</si>
  <si>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</si>
  <si>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</si>
  <si>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</si>
  <si>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</si>
  <si>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</si>
  <si>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</si>
  <si>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</si>
  <si>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</si>
  <si>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</si>
  <si>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</si>
  <si>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</si>
  <si>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</si>
  <si>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</si>
  <si>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</si>
  <si>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</si>
  <si>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</si>
  <si>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</si>
  <si>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</si>
  <si>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</si>
  <si>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</si>
  <si>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</si>
  <si>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</si>
  <si>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</si>
  <si>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</si>
  <si>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</si>
  <si>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</si>
  <si>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</si>
  <si>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</si>
  <si>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</si>
  <si>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</si>
  <si>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</si>
  <si>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</si>
  <si>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</si>
  <si>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</si>
  <si>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</si>
  <si>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</si>
  <si>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</si>
  <si>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</si>
  <si>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</si>
  <si>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</si>
  <si>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</si>
  <si>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</si>
  <si>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</si>
  <si>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</si>
  <si>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</si>
  <si>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</si>
  <si>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</si>
  <si>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</si>
  <si>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</si>
  <si>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</si>
  <si>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</si>
  <si>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</si>
  <si>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</si>
  <si>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</si>
  <si>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</si>
  <si>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</si>
  <si>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</si>
  <si>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</si>
  <si>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</si>
  <si>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</si>
  <si>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</si>
  <si>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</si>
  <si>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</si>
  <si>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</si>
  <si>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</si>
  <si>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</si>
  <si>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</si>
  <si>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</si>
  <si>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</si>
  <si>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</si>
  <si>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</si>
  <si>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</si>
  <si>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</si>
  <si>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</si>
  <si>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</si>
  <si>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</si>
  <si>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</si>
  <si>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</si>
  <si>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</si>
  <si>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</si>
  <si>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</si>
  <si>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</si>
  <si>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</si>
  <si>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</si>
  <si>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</si>
  <si>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</si>
  <si>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</si>
  <si>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</si>
  <si>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</si>
  <si>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</si>
  <si>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</si>
  <si>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</si>
  <si>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</si>
  <si>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</si>
  <si>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</si>
  <si>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</si>
  <si>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</si>
  <si>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</si>
  <si>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</si>
  <si>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</si>
  <si>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</si>
  <si>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</si>
  <si>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</si>
  <si>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</si>
  <si>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</si>
  <si>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</si>
  <si>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</si>
  <si>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</si>
  <si>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</si>
  <si>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</si>
  <si>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</si>
  <si>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</si>
  <si>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</si>
  <si>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</si>
  <si>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</si>
  <si>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</si>
  <si>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</si>
  <si>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</si>
  <si>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</si>
  <si>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</si>
  <si>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</si>
  <si>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</si>
  <si>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</si>
  <si>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</si>
  <si>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</si>
  <si>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</si>
  <si>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</si>
  <si>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</si>
  <si>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</si>
  <si>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</si>
  <si>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</si>
  <si>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</si>
  <si>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</si>
  <si>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</si>
  <si>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</si>
  <si>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</si>
  <si>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</si>
  <si>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</si>
  <si>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</si>
  <si>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</si>
  <si>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</si>
  <si>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</si>
  <si>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</si>
  <si>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</si>
  <si>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</si>
  <si>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</si>
  <si>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</si>
  <si>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</si>
  <si>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</si>
  <si>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</si>
  <si>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</si>
  <si>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</si>
  <si>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</si>
  <si>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</si>
  <si>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</si>
  <si>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</si>
  <si>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</si>
  <si>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</si>
  <si>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</si>
  <si>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</si>
  <si>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</si>
  <si>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</si>
  <si>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</si>
  <si>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</si>
  <si>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</si>
  <si>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</si>
  <si>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</si>
  <si>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</si>
  <si>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</si>
  <si>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</si>
  <si>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</si>
  <si>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</si>
  <si>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</si>
  <si>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</si>
  <si>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</si>
  <si>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</si>
  <si>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</si>
  <si>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</si>
  <si>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</si>
  <si>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</si>
  <si>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</si>
  <si>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</si>
  <si>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</si>
  <si>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</si>
  <si>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</si>
  <si>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</si>
  <si>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</si>
  <si>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</si>
  <si>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</si>
  <si>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</si>
  <si>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</si>
  <si>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</si>
  <si>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</si>
  <si>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</si>
  <si>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</si>
  <si>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</si>
  <si>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</si>
  <si>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</si>
  <si>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</si>
  <si>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</si>
  <si>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</si>
  <si>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</si>
  <si>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</si>
  <si>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</si>
  <si>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</si>
  <si>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</si>
  <si>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</si>
  <si>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</si>
  <si>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</si>
  <si>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</si>
  <si>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</si>
  <si>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</si>
  <si>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</si>
  <si>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</si>
  <si>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</si>
  <si>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</si>
  <si>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</si>
  <si>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</si>
  <si>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</si>
  <si>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</si>
  <si>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</si>
  <si>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</si>
  <si>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</si>
  <si>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</si>
  <si>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</si>
  <si>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</si>
  <si>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</si>
  <si>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</si>
  <si>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</si>
  <si>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</si>
  <si>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</si>
  <si>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</si>
  <si>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</si>
  <si>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</si>
  <si>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</si>
  <si>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</si>
  <si>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</si>
  <si>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</si>
  <si>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</si>
  <si>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</si>
  <si>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</si>
  <si>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</si>
  <si>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</si>
  <si>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</si>
  <si>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</si>
  <si>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</si>
  <si>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</si>
  <si>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</si>
  <si>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</si>
  <si>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</si>
  <si>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</si>
  <si>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</si>
  <si>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</si>
  <si>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</si>
  <si>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</si>
  <si>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</si>
  <si>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</si>
  <si>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</si>
  <si>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</si>
  <si>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</si>
  <si>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</si>
  <si>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</si>
  <si>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</si>
  <si>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</si>
  <si>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</si>
  <si>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</si>
  <si>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</si>
  <si>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</si>
  <si>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</si>
  <si>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</si>
  <si>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</si>
  <si>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</si>
  <si>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</si>
  <si>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</si>
  <si>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</si>
  <si>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</si>
  <si>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</si>
  <si>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</si>
  <si>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</si>
  <si>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</si>
  <si>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</si>
  <si>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</si>
  <si>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</si>
  <si>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</si>
  <si>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</si>
  <si>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</si>
  <si>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</si>
  <si>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</si>
  <si>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</si>
  <si>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</si>
  <si>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</si>
  <si>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</si>
  <si>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</si>
  <si>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</si>
  <si>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</si>
  <si>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</si>
  <si>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</si>
  <si>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</si>
  <si>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</si>
  <si>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</si>
  <si>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</si>
  <si>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</si>
  <si>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</si>
  <si>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</si>
  <si>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</si>
  <si>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</si>
  <si>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</si>
  <si>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</si>
  <si>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</si>
  <si>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</si>
  <si>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</si>
  <si>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</si>
  <si>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</si>
  <si>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</si>
  <si>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</si>
  <si>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</si>
  <si>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</si>
  <si>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</si>
  <si>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</si>
  <si>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</si>
  <si>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</si>
  <si>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</si>
  <si>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</si>
  <si>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</si>
  <si>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</si>
  <si>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</si>
  <si>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</si>
  <si>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</si>
  <si>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</si>
  <si>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</si>
  <si>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</si>
  <si>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</si>
  <si>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</si>
  <si>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</si>
  <si>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</si>
  <si>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</si>
  <si>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</si>
  <si>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</si>
  <si>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</si>
  <si>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</si>
  <si>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</si>
  <si>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</si>
  <si>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</si>
  <si>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</si>
  <si>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</si>
  <si>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</si>
  <si>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</si>
  <si>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</si>
  <si>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</si>
  <si>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</si>
  <si>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</si>
  <si>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</si>
  <si>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</si>
  <si>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</si>
  <si>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</si>
  <si>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</si>
  <si>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</si>
  <si>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</si>
  <si>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</si>
  <si>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</si>
  <si>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</si>
  <si>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</si>
  <si>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</si>
  <si>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</si>
  <si>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</si>
  <si>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</si>
  <si>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</si>
  <si>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</si>
  <si>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</si>
  <si>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</si>
  <si>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</si>
  <si>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</si>
  <si>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</si>
  <si>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</si>
  <si>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</si>
  <si>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</si>
  <si>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</si>
  <si>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</si>
  <si>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</si>
  <si>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</si>
  <si>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</si>
  <si>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</si>
  <si>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</si>
  <si>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</si>
  <si>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</si>
  <si>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</si>
  <si>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</si>
  <si>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</si>
  <si>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</si>
  <si>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</si>
  <si>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</si>
  <si>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</si>
  <si>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</si>
  <si>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</si>
  <si>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</si>
  <si>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</si>
  <si>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</si>
  <si>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</si>
  <si>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</si>
  <si>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</si>
  <si>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</si>
  <si>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</si>
  <si>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</si>
  <si>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</si>
  <si>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</si>
  <si>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</si>
  <si>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</si>
  <si>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</si>
  <si>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</si>
  <si>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</si>
  <si>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</si>
  <si>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</si>
  <si>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</si>
  <si>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</si>
  <si>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</si>
  <si>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</si>
  <si>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</si>
  <si>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</si>
  <si>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</si>
  <si>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</si>
  <si>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</si>
  <si>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</si>
  <si>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</si>
  <si>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</si>
  <si>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</si>
  <si>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</si>
  <si>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</si>
  <si>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</si>
  <si>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</si>
  <si>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</si>
  <si>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</si>
  <si>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</si>
  <si>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</si>
  <si>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</si>
  <si>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</si>
  <si>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</si>
  <si>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</si>
  <si>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</si>
  <si>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</si>
  <si>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</si>
  <si>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</si>
  <si>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</si>
  <si>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</si>
  <si>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</si>
  <si>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</si>
  <si>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</si>
  <si>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</si>
  <si>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</si>
  <si>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</si>
  <si>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</si>
  <si>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</si>
  <si>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</si>
  <si>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</si>
  <si>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</si>
  <si>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</si>
  <si>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</si>
  <si>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</si>
  <si>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</si>
  <si>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</si>
  <si>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</si>
  <si>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</si>
  <si>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</si>
  <si>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</si>
  <si>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</si>
  <si>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</si>
  <si>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</si>
  <si>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</si>
  <si>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</si>
  <si>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</si>
  <si>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</si>
  <si>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</si>
  <si>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</si>
  <si>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</si>
  <si>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</si>
  <si>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</si>
  <si>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</si>
  <si>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Правый</t>
  </si>
  <si>
    <t>лучевой</t>
  </si>
  <si>
    <t>Извлечён</t>
  </si>
  <si>
    <t xml:space="preserve">1) Строгий контроль места пункции! </t>
  </si>
  <si>
    <t>Совместно с д/кардиологом: с учетом клинических данных, ЭКГ и КАГ рекомендована ЧТКА ПНА.</t>
  </si>
  <si>
    <t>50 ml</t>
  </si>
  <si>
    <t>20 ml</t>
  </si>
  <si>
    <t>09:06</t>
  </si>
  <si>
    <t>Леонтьева Т.А.</t>
  </si>
  <si>
    <t>кальциноз. Стеноз до 50%.</t>
  </si>
  <si>
    <t>стеноз пркосимального сегмента до 50%, неровности контуров дистального сегмента. Антеградный кровоток TIMI III.</t>
  </si>
  <si>
    <t>неровности контуров проксимального сегмента, стенозы среднего и дистального сегментов 30%.  Антеградный кровоток TIMI III.</t>
  </si>
  <si>
    <t>Майорова  Т.Л.</t>
  </si>
  <si>
    <t>Устье ствола ЛКА катетеризировано проводниковым катетером Launcher EBU3/5 6Fr. Коронарный проводник sion blue проведен  в дистальный сегмент ПНА. Реканализация артерии выполнена БК Колибри 2.0 - 15 мм, давлением 12 атм. В зону среднего  сегмента  с полным покрытием значимого нестабильного стеноза имплантирован DES Resolute Integrity  2,25-26 мм, давлением 14 атм. Оптимизация и постдилатация стента БК  Колибри 2.5-15, давлением 18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ПНА восстановлен до TIMI III.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</si>
  <si>
    <t>150 ml</t>
  </si>
  <si>
    <r>
      <t xml:space="preserve">кальциноз проксимального сегмента. Стеноз устья ПНА до 40%, неровности контуров проксимального сегмента, острая окклюзия на уровне среднего сегмента, стенозы апикального сегмента ПНА 80%. Стеноз устья СВ1 80%. Антеградный кровоток TIMI 0. Слабые коллатерали из ПКА в СВ ПНА. </t>
    </r>
    <r>
      <rPr>
        <b/>
        <sz val="11"/>
        <color theme="1"/>
        <rFont val="Arial Narrow"/>
        <family val="2"/>
        <charset val="204"/>
      </rPr>
      <t>ИМА</t>
    </r>
    <r>
      <rPr>
        <sz val="11"/>
        <color theme="1"/>
        <rFont val="Arial Narrow"/>
        <family val="2"/>
        <charset val="204"/>
      </rPr>
      <t>: стеноз пркосимальной трети 60%. Антеградный кровоток TIMI III..</t>
    </r>
  </si>
  <si>
    <t>2,25 - 26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</si>
</sst>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/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174220</xdr:colOff>
      <xdr:row>40</xdr:row>
      <xdr:rowOff>28575</xdr:rowOff>
    </xdr:from>
    <xdr:to>
      <xdr:col>1</xdr:col>
      <xdr:colOff>1086717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20" y="7735166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M11" sqref="M1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45356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0.59722222222222221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0.60277777777777775</v>
      </c>
      <c r="C10" s="55"/>
      <c r="D10" s="95" t="s">
        <v>173</v>
      </c>
      <c r="E10" s="93"/>
      <c r="F10" s="93"/>
      <c r="G10" s="24" t="s">
        <v>274</v>
      </c>
      <c r="H10" s="26"/>
    </row>
    <row r="11" spans="1:8" ht="17.25" thickTop="1" thickBot="1">
      <c r="A11" s="89" t="s">
        <v>192</v>
      </c>
      <c r="B11" s="201" t="s">
        <v>527</v>
      </c>
      <c r="C11" s="8"/>
      <c r="D11" s="95" t="s">
        <v>170</v>
      </c>
      <c r="E11" s="93"/>
      <c r="F11" s="93"/>
      <c r="G11" s="24" t="s">
        <v>523</v>
      </c>
      <c r="H11" s="26"/>
    </row>
    <row r="12" spans="1:8" ht="16.5" thickTop="1">
      <c r="A12" s="81" t="s">
        <v>8</v>
      </c>
      <c r="B12" s="82">
        <v>18191</v>
      </c>
      <c r="C12" s="12"/>
      <c r="D12" s="95" t="s">
        <v>302</v>
      </c>
      <c r="E12" s="93"/>
      <c r="F12" s="93"/>
      <c r="G12" s="24" t="s">
        <v>261</v>
      </c>
      <c r="H12" s="26"/>
    </row>
    <row r="13" spans="1:8" ht="15.75">
      <c r="A13" s="15" t="s">
        <v>10</v>
      </c>
      <c r="B13" s="30">
        <f>DATEDIF(B12,B8,"y")</f>
        <v>74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6424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400</v>
      </c>
      <c r="H15" s="170" t="s">
        <v>522</v>
      </c>
    </row>
    <row r="16" spans="1:8" ht="15.6" customHeight="1">
      <c r="A16" s="15" t="s">
        <v>106</v>
      </c>
      <c r="B16" s="19" t="s">
        <v>486</v>
      </c>
      <c r="D16" s="36"/>
      <c r="E16" s="36"/>
      <c r="F16" s="36"/>
      <c r="G16" s="167" t="s">
        <v>402</v>
      </c>
      <c r="H16" s="165">
        <v>7900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389</v>
      </c>
      <c r="H17" s="169">
        <f>H16*0.0019</f>
        <v>15.01</v>
      </c>
    </row>
    <row r="18" spans="1:8" ht="14.45" customHeight="1">
      <c r="A18" s="57" t="s">
        <v>188</v>
      </c>
      <c r="B18" s="87" t="s">
        <v>515</v>
      </c>
      <c r="D18" s="28" t="s">
        <v>210</v>
      </c>
      <c r="E18" s="28"/>
      <c r="F18" s="28"/>
      <c r="G18" s="85" t="s">
        <v>189</v>
      </c>
      <c r="H18" s="86" t="s">
        <v>516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524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270</v>
      </c>
      <c r="B22" s="220" t="s">
        <v>530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271</v>
      </c>
      <c r="B27" s="220" t="s">
        <v>525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272</v>
      </c>
      <c r="B32" s="220" t="s">
        <v>526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19"/>
      <c r="G37" s="119"/>
      <c r="H37" s="123"/>
    </row>
    <row r="38" spans="1:8" ht="14.45" customHeight="1">
      <c r="A38" s="38"/>
      <c r="C38" s="124"/>
      <c r="D38" s="209"/>
      <c r="E38" s="210"/>
      <c r="F38" s="210"/>
      <c r="G38" s="210"/>
      <c r="H38" s="211"/>
    </row>
    <row r="39" spans="1:8" ht="14.45" customHeight="1">
      <c r="A39" s="35"/>
      <c r="B39" s="119"/>
      <c r="C39" s="124"/>
      <c r="D39" s="210"/>
      <c r="E39" s="210"/>
      <c r="F39" s="210"/>
      <c r="G39" s="210"/>
      <c r="H39" s="211"/>
    </row>
    <row r="40" spans="1:8" ht="14.45" customHeight="1">
      <c r="A40" s="35"/>
      <c r="B40" s="119"/>
      <c r="C40" s="124"/>
      <c r="D40" s="210"/>
      <c r="E40" s="210"/>
      <c r="F40" s="210"/>
      <c r="G40" s="210"/>
      <c r="H40" s="211"/>
    </row>
    <row r="41" spans="1:8" ht="14.45" customHeight="1">
      <c r="A41" s="35"/>
      <c r="B41" s="119"/>
      <c r="C41" s="124"/>
      <c r="D41" s="210"/>
      <c r="E41" s="210"/>
      <c r="F41" s="210"/>
      <c r="G41" s="210"/>
      <c r="H41" s="211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5" t="s">
        <v>519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40"/>
      <c r="B49" s="31"/>
      <c r="C49" s="127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520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517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0" zoomScale="110" zoomScaleNormal="100" zoomScaleSheetLayoutView="110" zoomScalePageLayoutView="90" workbookViewId="0">
      <selection activeCell="L37" sqref="L3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221</v>
      </c>
      <c r="D8" s="236"/>
      <c r="E8" s="236"/>
      <c r="F8" s="191">
        <v>1</v>
      </c>
      <c r="G8" s="118" t="s">
        <v>308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6"/>
      <c r="D9" s="236"/>
      <c r="E9" s="236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40"/>
      <c r="D10" s="240"/>
      <c r="E10" s="240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45356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0.60277777777777775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0.63888888888888895</v>
      </c>
      <c r="C14" s="12"/>
      <c r="D14" s="95" t="s">
        <v>173</v>
      </c>
      <c r="E14" s="93"/>
      <c r="F14" s="93"/>
      <c r="G14" s="80" t="str">
        <f>КАГ!G10</f>
        <v>Синицина И.А.</v>
      </c>
      <c r="H14" s="91" t="str">
        <f>IF(ISBLANK(КАГ!H10),"",КАГ!H10)</f>
        <v/>
      </c>
    </row>
    <row r="15" spans="1:8" ht="16.5" thickBot="1">
      <c r="A15" s="164" t="s">
        <v>388</v>
      </c>
      <c r="B15" s="189">
        <f>IF(B14&lt;B13,B14+1,B14)-B13</f>
        <v>3.6111111111111205E-2</v>
      </c>
      <c r="D15" s="95" t="s">
        <v>170</v>
      </c>
      <c r="E15" s="93"/>
      <c r="F15" s="93"/>
      <c r="G15" s="80" t="str">
        <f>КАГ!G11</f>
        <v>Леонтьева Т.А.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Майорова  Т.Л.</v>
      </c>
      <c r="C16" s="204">
        <f>LEN(КАГ!B11)</f>
        <v>14</v>
      </c>
      <c r="D16" s="95" t="s">
        <v>302</v>
      </c>
      <c r="E16" s="93"/>
      <c r="F16" s="93"/>
      <c r="G16" s="80" t="str">
        <f>КАГ!G12</f>
        <v>Бричёва И.В.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18191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74</v>
      </c>
      <c r="H18" s="39"/>
    </row>
    <row r="19" spans="1:8" ht="14.45" customHeight="1">
      <c r="A19" s="15" t="s">
        <v>12</v>
      </c>
      <c r="B19" s="68">
        <f>КАГ!B14</f>
        <v>6424</v>
      </c>
      <c r="C19" s="69"/>
      <c r="D19" s="69"/>
      <c r="E19" s="69"/>
      <c r="F19" s="69"/>
      <c r="G19" s="166" t="s">
        <v>400</v>
      </c>
      <c r="H19" s="181" t="str">
        <f>КАГ!H15</f>
        <v>09:06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402</v>
      </c>
      <c r="H20" s="182">
        <f>КАГ!H16</f>
        <v>7900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389</v>
      </c>
      <c r="H21" s="169">
        <f>КАГ!H17</f>
        <v>15.01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0.60833333333333328</v>
      </c>
    </row>
    <row r="23" spans="1:8" ht="14.45" customHeight="1">
      <c r="A23" s="65" t="s">
        <v>392</v>
      </c>
      <c r="B23" s="173" t="s">
        <v>391</v>
      </c>
      <c r="C23" s="163"/>
      <c r="D23" s="163"/>
      <c r="E23" s="163"/>
      <c r="F23" s="163"/>
      <c r="H23" s="39"/>
    </row>
    <row r="24" spans="1:8" ht="14.45" customHeight="1">
      <c r="A24" s="184" t="s">
        <v>390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4" t="s">
        <v>528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8" t="s">
        <v>396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393</v>
      </c>
      <c r="B39" s="70" t="s">
        <v>395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394</v>
      </c>
      <c r="B40" s="179" t="s">
        <v>521</v>
      </c>
      <c r="C40" s="120"/>
      <c r="D40" s="241" t="s">
        <v>518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1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529</v>
      </c>
      <c r="H50" s="39"/>
    </row>
    <row r="51" spans="1:8">
      <c r="A51" s="65" t="s">
        <v>206</v>
      </c>
      <c r="B51" s="66" t="s">
        <v>517</v>
      </c>
      <c r="G51" s="74" t="str">
        <f>$G$13</f>
        <v>Щербаков А.С.</v>
      </c>
      <c r="H51" s="64"/>
    </row>
    <row r="52" spans="1:8">
      <c r="A52" s="227" t="s">
        <v>373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L21" sqref="L21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45356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Майорова  Т.Л.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18191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74</v>
      </c>
    </row>
    <row r="7" spans="1:4">
      <c r="A7" s="38"/>
      <c r="C7" s="101" t="s">
        <v>12</v>
      </c>
      <c r="D7" s="103">
        <f>КАГ!$B$14</f>
        <v>6424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45356</v>
      </c>
    </row>
    <row r="11" spans="1:4">
      <c r="A11" s="27"/>
      <c r="B11" s="112"/>
      <c r="C11" s="112"/>
      <c r="D11" s="113"/>
    </row>
    <row r="12" spans="1:4" ht="18.75" customHeight="1">
      <c r="A12" s="137" t="s">
        <v>334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509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324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374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377</v>
      </c>
      <c r="C16" s="183" t="s">
        <v>407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377</v>
      </c>
      <c r="C17" s="183" t="s">
        <v>411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322</v>
      </c>
      <c r="C18" s="136" t="s">
        <v>531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511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370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310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396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397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398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304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335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336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346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278</v>
      </c>
      <c r="H1" s="115" t="s">
        <v>279</v>
      </c>
      <c r="I1" s="115" t="s">
        <v>280</v>
      </c>
      <c r="J1" s="115" t="s">
        <v>281</v>
      </c>
      <c r="K1" s="116" t="s">
        <v>282</v>
      </c>
      <c r="L1" s="116" t="s">
        <v>283</v>
      </c>
      <c r="M1" s="116" t="s">
        <v>284</v>
      </c>
      <c r="N1" s="116" t="s">
        <v>285</v>
      </c>
      <c r="O1" s="116" t="s">
        <v>286</v>
      </c>
      <c r="P1" s="116" t="s">
        <v>287</v>
      </c>
      <c r="Q1" s="116" t="s">
        <v>288</v>
      </c>
      <c r="R1" s="115" t="s">
        <v>103</v>
      </c>
      <c r="S1" s="115" t="s">
        <v>104</v>
      </c>
      <c r="T1" s="115" t="s">
        <v>289</v>
      </c>
      <c r="U1" s="115" t="s">
        <v>290</v>
      </c>
      <c r="V1" s="115" t="s">
        <v>291</v>
      </c>
      <c r="W1" s="115" t="s">
        <v>292</v>
      </c>
      <c r="X1" s="115" t="s">
        <v>293</v>
      </c>
      <c r="Y1" s="115" t="s">
        <v>294</v>
      </c>
      <c r="Z1" s="115" t="s">
        <v>295</v>
      </c>
      <c r="AA1" s="115" t="s">
        <v>296</v>
      </c>
      <c r="AB1" s="115" t="s">
        <v>297</v>
      </c>
      <c r="AC1" s="115" t="s">
        <v>298</v>
      </c>
      <c r="AD1" s="115" t="s">
        <v>299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355</v>
      </c>
      <c r="AP1" s="160"/>
    </row>
    <row r="2" spans="1:42">
      <c r="A2">
        <v>1</v>
      </c>
      <c r="B2" t="s">
        <v>94</v>
      </c>
      <c r="C2" s="1" t="s">
        <v>309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Sion Blue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Колибри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308</v>
      </c>
      <c r="AO2" t="s">
        <v>497</v>
      </c>
      <c r="AP2" s="129"/>
    </row>
    <row r="3" spans="1:42">
      <c r="A3">
        <v>2</v>
      </c>
      <c r="B3" t="s">
        <v>94</v>
      </c>
      <c r="C3" t="s">
        <v>372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490</v>
      </c>
      <c r="AO3" t="s">
        <v>498</v>
      </c>
      <c r="AP3" s="130"/>
    </row>
    <row r="4" spans="1:42">
      <c r="A4">
        <v>3</v>
      </c>
      <c r="B4" t="s">
        <v>5</v>
      </c>
      <c r="C4" s="1" t="s">
        <v>276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503</v>
      </c>
      <c r="AO4" t="s">
        <v>500</v>
      </c>
      <c r="AP4" s="130"/>
    </row>
    <row r="5" spans="1:42">
      <c r="A5">
        <v>4</v>
      </c>
      <c r="B5" t="s">
        <v>5</v>
      </c>
      <c r="C5" t="s">
        <v>311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499</v>
      </c>
    </row>
    <row r="6" spans="1:42">
      <c r="A6">
        <v>5</v>
      </c>
      <c r="B6" t="s">
        <v>5</v>
      </c>
      <c r="C6" s="1" t="s">
        <v>306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502</v>
      </c>
    </row>
    <row r="7" spans="1:42">
      <c r="A7">
        <v>6</v>
      </c>
      <c r="B7" t="s">
        <v>5</v>
      </c>
      <c r="C7" t="s">
        <v>275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496</v>
      </c>
    </row>
    <row r="8" spans="1:42">
      <c r="A8">
        <v>7</v>
      </c>
      <c r="B8" t="s">
        <v>5</v>
      </c>
      <c r="C8" t="s">
        <v>312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357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377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1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354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399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2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307</v>
      </c>
      <c r="C12" s="1" t="s">
        <v>332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413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307</v>
      </c>
      <c r="C13" t="s">
        <v>366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v>13</v>
      </c>
      <c r="B14" t="s">
        <v>305</v>
      </c>
      <c r="C14" t="s">
        <v>331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493</v>
      </c>
      <c r="AI14" t="s">
        <v>5</v>
      </c>
      <c r="AM14" s="190"/>
      <c r="AN14" s="2"/>
    </row>
    <row r="15" spans="1:42">
      <c r="A15">
        <v>14</v>
      </c>
      <c r="B15" t="s">
        <v>305</v>
      </c>
      <c r="C15" t="s">
        <v>363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415</v>
      </c>
      <c r="AI15" t="s">
        <v>94</v>
      </c>
    </row>
    <row r="16" spans="1:42">
      <c r="A16">
        <v>15</v>
      </c>
      <c r="B16" t="s">
        <v>305</v>
      </c>
      <c r="C16" t="s">
        <v>353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416</v>
      </c>
      <c r="AI16" t="s">
        <v>305</v>
      </c>
    </row>
    <row r="17" spans="1:35">
      <c r="A17">
        <v>16</v>
      </c>
      <c r="B17" t="s">
        <v>305</v>
      </c>
      <c r="C17" t="s">
        <v>378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417</v>
      </c>
      <c r="AI17" t="s">
        <v>206</v>
      </c>
    </row>
    <row r="18" spans="1:35">
      <c r="A18">
        <v>17</v>
      </c>
      <c r="B18" t="s">
        <v>305</v>
      </c>
      <c r="C18" t="s">
        <v>368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418</v>
      </c>
      <c r="AI18" t="s">
        <v>95</v>
      </c>
    </row>
    <row r="19" spans="1:35">
      <c r="A19">
        <v>18</v>
      </c>
      <c r="B19" t="s">
        <v>305</v>
      </c>
      <c r="C19" t="s">
        <v>506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419</v>
      </c>
      <c r="AI19" t="s">
        <v>300</v>
      </c>
    </row>
    <row r="20" spans="1:35">
      <c r="A20">
        <v>19</v>
      </c>
      <c r="B20" t="s">
        <v>206</v>
      </c>
      <c r="C20" s="1" t="s">
        <v>337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420</v>
      </c>
      <c r="AI20" t="s">
        <v>307</v>
      </c>
    </row>
    <row r="21" spans="1:35">
      <c r="A21">
        <v>20</v>
      </c>
      <c r="B21" t="s">
        <v>305</v>
      </c>
      <c r="C21" s="1" t="s">
        <v>508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421</v>
      </c>
    </row>
    <row r="22" spans="1:35">
      <c r="A22">
        <v>21</v>
      </c>
      <c r="B22" t="s">
        <v>305</v>
      </c>
      <c r="C22" s="1" t="s">
        <v>509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422</v>
      </c>
    </row>
    <row r="23" spans="1:35">
      <c r="A23">
        <v>22</v>
      </c>
      <c r="B23" t="s">
        <v>3</v>
      </c>
      <c r="C23" t="s">
        <v>320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423</v>
      </c>
    </row>
    <row r="24" spans="1:35">
      <c r="A24">
        <v>23</v>
      </c>
      <c r="B24" t="s">
        <v>3</v>
      </c>
      <c r="C24" t="s">
        <v>341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424</v>
      </c>
    </row>
    <row r="25" spans="1:35">
      <c r="A25">
        <v>24</v>
      </c>
      <c r="B25" t="s">
        <v>3</v>
      </c>
      <c r="C25" t="s">
        <v>313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425</v>
      </c>
    </row>
    <row r="26" spans="1:35">
      <c r="A26">
        <v>25</v>
      </c>
      <c r="B26" t="s">
        <v>3</v>
      </c>
      <c r="C26" t="s">
        <v>375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426</v>
      </c>
    </row>
    <row r="27" spans="1:35">
      <c r="A27">
        <v>26</v>
      </c>
      <c r="B27" t="s">
        <v>3</v>
      </c>
      <c r="C27" t="s">
        <v>376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427</v>
      </c>
    </row>
    <row r="28" spans="1:35">
      <c r="A28">
        <v>27</v>
      </c>
      <c r="B28" t="s">
        <v>3</v>
      </c>
      <c r="C28" s="1" t="s">
        <v>358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428</v>
      </c>
    </row>
    <row r="29" spans="1:35">
      <c r="A29">
        <v>28</v>
      </c>
      <c r="B29" t="s">
        <v>3</v>
      </c>
      <c r="C29" s="1" t="s">
        <v>371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429</v>
      </c>
    </row>
    <row r="30" spans="1:35">
      <c r="A30">
        <v>29</v>
      </c>
      <c r="B30" t="s">
        <v>3</v>
      </c>
      <c r="C30" s="1" t="s">
        <v>321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491</v>
      </c>
    </row>
    <row r="31" spans="1:35">
      <c r="A31">
        <v>30</v>
      </c>
      <c r="B31" t="s">
        <v>3</v>
      </c>
      <c r="C31" t="s">
        <v>317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430</v>
      </c>
    </row>
    <row r="32" spans="1:35">
      <c r="A32">
        <v>31</v>
      </c>
      <c r="B32" t="s">
        <v>3</v>
      </c>
      <c r="C32" t="s">
        <v>318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431</v>
      </c>
    </row>
    <row r="33" spans="1:33">
      <c r="A33">
        <v>32</v>
      </c>
      <c r="B33" t="s">
        <v>3</v>
      </c>
      <c r="C33" t="s">
        <v>319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432</v>
      </c>
    </row>
    <row r="34" spans="1:33">
      <c r="A34">
        <v>33</v>
      </c>
      <c r="B34" t="s">
        <v>3</v>
      </c>
      <c r="C34" t="s">
        <v>315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433</v>
      </c>
    </row>
    <row r="35" spans="1:33">
      <c r="A35">
        <v>34</v>
      </c>
      <c r="B35" t="s">
        <v>3</v>
      </c>
      <c r="C35" s="1" t="s">
        <v>352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492</v>
      </c>
    </row>
    <row r="36" spans="1:33">
      <c r="A36">
        <v>35</v>
      </c>
      <c r="B36" t="s">
        <v>3</v>
      </c>
      <c r="C36" s="1" t="s">
        <v>360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434</v>
      </c>
    </row>
    <row r="37" spans="1:33">
      <c r="A37">
        <v>36</v>
      </c>
      <c r="B37" t="s">
        <v>3</v>
      </c>
      <c r="C37" s="1" t="s">
        <v>359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407</v>
      </c>
    </row>
    <row r="38" spans="1:33">
      <c r="A38">
        <v>37</v>
      </c>
      <c r="B38" t="s">
        <v>3</v>
      </c>
      <c r="C38" t="s">
        <v>314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494</v>
      </c>
    </row>
    <row r="39" spans="1:33">
      <c r="A39">
        <v>38</v>
      </c>
      <c r="B39" t="s">
        <v>3</v>
      </c>
      <c r="C39" t="s">
        <v>379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435</v>
      </c>
    </row>
    <row r="40" spans="1:33">
      <c r="A40">
        <v>39</v>
      </c>
      <c r="B40" t="s">
        <v>3</v>
      </c>
      <c r="C40" s="1" t="s">
        <v>374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1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436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437</v>
      </c>
    </row>
    <row r="42" spans="1:33">
      <c r="A42">
        <v>41</v>
      </c>
      <c r="B42" t="s">
        <v>3</v>
      </c>
      <c r="C42" t="s">
        <v>361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438</v>
      </c>
    </row>
    <row r="43" spans="1:33">
      <c r="A43">
        <v>42</v>
      </c>
      <c r="B43" t="s">
        <v>3</v>
      </c>
      <c r="C43" t="s">
        <v>362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411</v>
      </c>
    </row>
    <row r="44" spans="1:33">
      <c r="A44">
        <v>43</v>
      </c>
      <c r="B44" t="s">
        <v>3</v>
      </c>
      <c r="C44" t="s">
        <v>514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439</v>
      </c>
    </row>
    <row r="45" spans="1:33">
      <c r="A45">
        <v>44</v>
      </c>
      <c r="B45" t="s">
        <v>3</v>
      </c>
      <c r="C45" t="s">
        <v>345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440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441</v>
      </c>
    </row>
    <row r="47" spans="1:33">
      <c r="A47">
        <v>46</v>
      </c>
      <c r="B47" t="s">
        <v>3</v>
      </c>
      <c r="C47" t="s">
        <v>512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442</v>
      </c>
    </row>
    <row r="48" spans="1:33">
      <c r="A48">
        <v>47</v>
      </c>
      <c r="B48" t="s">
        <v>6</v>
      </c>
      <c r="C48" s="1" t="s">
        <v>277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443</v>
      </c>
    </row>
    <row r="49" spans="1:33">
      <c r="A49">
        <v>48</v>
      </c>
      <c r="B49" t="s">
        <v>6</v>
      </c>
      <c r="C49" s="158" t="s">
        <v>344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444</v>
      </c>
    </row>
    <row r="50" spans="1:33">
      <c r="A50">
        <v>49</v>
      </c>
      <c r="B50" t="s">
        <v>6</v>
      </c>
      <c r="C50" s="158" t="s">
        <v>343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445</v>
      </c>
    </row>
    <row r="51" spans="1:33">
      <c r="A51">
        <v>50</v>
      </c>
      <c r="B51" t="s">
        <v>6</v>
      </c>
      <c r="C51" s="131" t="s">
        <v>322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1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446</v>
      </c>
    </row>
    <row r="52" spans="1:33">
      <c r="A52">
        <v>51</v>
      </c>
      <c r="B52" t="s">
        <v>6</v>
      </c>
      <c r="C52" t="s">
        <v>356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447</v>
      </c>
    </row>
    <row r="53" spans="1:33">
      <c r="A53">
        <v>52</v>
      </c>
      <c r="B53" t="s">
        <v>6</v>
      </c>
      <c r="C53" s="162" t="s">
        <v>387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448</v>
      </c>
    </row>
    <row r="54" spans="1:33">
      <c r="A54">
        <v>53</v>
      </c>
      <c r="B54" t="s">
        <v>6</v>
      </c>
      <c r="C54" t="s">
        <v>386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449</v>
      </c>
    </row>
    <row r="55" spans="1:33">
      <c r="A55">
        <v>54</v>
      </c>
      <c r="B55" t="s">
        <v>6</v>
      </c>
      <c r="C55" t="s">
        <v>513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450</v>
      </c>
    </row>
    <row r="56" spans="1:33">
      <c r="A56">
        <v>55</v>
      </c>
      <c r="B56" t="s">
        <v>95</v>
      </c>
      <c r="C56" s="1" t="s">
        <v>323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451</v>
      </c>
    </row>
    <row r="57" spans="1:33">
      <c r="A57">
        <v>56</v>
      </c>
      <c r="B57" t="s">
        <v>95</v>
      </c>
      <c r="C57" s="1" t="s">
        <v>342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452</v>
      </c>
    </row>
    <row r="58" spans="1:33">
      <c r="A58">
        <v>57</v>
      </c>
      <c r="B58" t="s">
        <v>4</v>
      </c>
      <c r="C58" t="s">
        <v>349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453</v>
      </c>
    </row>
    <row r="59" spans="1:33">
      <c r="A59">
        <v>58</v>
      </c>
      <c r="B59" t="s">
        <v>4</v>
      </c>
      <c r="C59" t="s">
        <v>350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454</v>
      </c>
    </row>
    <row r="60" spans="1:33">
      <c r="A60">
        <v>59</v>
      </c>
      <c r="B60" t="s">
        <v>4</v>
      </c>
      <c r="C60" t="s">
        <v>510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455</v>
      </c>
    </row>
    <row r="61" spans="1:33">
      <c r="A61">
        <v>60</v>
      </c>
      <c r="B61" t="s">
        <v>4</v>
      </c>
      <c r="C61" t="s">
        <v>324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416</v>
      </c>
    </row>
    <row r="62" spans="1:33">
      <c r="A62">
        <v>61</v>
      </c>
      <c r="B62" t="s">
        <v>4</v>
      </c>
      <c r="C62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456</v>
      </c>
    </row>
    <row r="63" spans="1:33">
      <c r="A63">
        <v>62</v>
      </c>
      <c r="B63" t="s">
        <v>4</v>
      </c>
      <c r="C63" t="s">
        <v>326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457</v>
      </c>
    </row>
    <row r="64" spans="1:33">
      <c r="A64">
        <v>63</v>
      </c>
      <c r="B64" t="s">
        <v>4</v>
      </c>
      <c r="C64" t="s">
        <v>327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458</v>
      </c>
    </row>
    <row r="65" spans="1:33">
      <c r="A65">
        <v>64</v>
      </c>
      <c r="B65" t="s">
        <v>4</v>
      </c>
      <c r="C65" t="s">
        <v>333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459</v>
      </c>
    </row>
    <row r="66" spans="1:33">
      <c r="A66">
        <v>65</v>
      </c>
      <c r="B66" t="s">
        <v>4</v>
      </c>
      <c r="C66" t="s">
        <v>328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460</v>
      </c>
    </row>
    <row r="67" spans="1:33">
      <c r="A67">
        <v>66</v>
      </c>
      <c r="B67" t="s">
        <v>4</v>
      </c>
      <c r="C67" t="s">
        <v>329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461</v>
      </c>
    </row>
    <row r="68" spans="1:33">
      <c r="A68">
        <v>67</v>
      </c>
      <c r="B68" t="s">
        <v>4</v>
      </c>
      <c r="C68" t="s">
        <v>339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462</v>
      </c>
    </row>
    <row r="69" spans="1:33">
      <c r="A69">
        <v>68</v>
      </c>
      <c r="B69" t="s">
        <v>4</v>
      </c>
      <c r="C69" t="s">
        <v>338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463</v>
      </c>
    </row>
    <row r="70" spans="1:33">
      <c r="A70">
        <v>69</v>
      </c>
      <c r="B70" t="s">
        <v>300</v>
      </c>
      <c r="C70" s="1" t="s">
        <v>330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464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419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465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420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466</v>
      </c>
    </row>
    <row r="75" spans="1:33">
      <c r="AF75" s="4" t="s">
        <v>6</v>
      </c>
      <c r="AG75" s="4" t="s">
        <v>467</v>
      </c>
    </row>
    <row r="76" spans="1:33">
      <c r="AF76" s="4" t="s">
        <v>6</v>
      </c>
      <c r="AG76" s="4" t="s">
        <v>468</v>
      </c>
    </row>
    <row r="77" spans="1:33">
      <c r="AF77" s="4" t="s">
        <v>6</v>
      </c>
      <c r="AG77" s="4" t="s">
        <v>469</v>
      </c>
    </row>
    <row r="78" spans="1:33"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22" zoomScale="90" zoomScaleNormal="90" workbookViewId="0">
      <selection activeCell="F43" sqref="F4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348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347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266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303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263</v>
      </c>
    </row>
    <row r="26" spans="1:3">
      <c r="A26" t="s">
        <v>170</v>
      </c>
      <c r="B26" t="s">
        <v>267</v>
      </c>
    </row>
    <row r="27" spans="1:3">
      <c r="A27" t="s">
        <v>170</v>
      </c>
      <c r="B27" t="s">
        <v>255</v>
      </c>
    </row>
    <row r="28" spans="1:3">
      <c r="A28" t="s">
        <v>170</v>
      </c>
      <c r="B28" t="s">
        <v>523</v>
      </c>
    </row>
    <row r="29" spans="1:3">
      <c r="A29" t="s">
        <v>170</v>
      </c>
      <c r="B29" t="s">
        <v>301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269</v>
      </c>
    </row>
    <row r="32" spans="1:3">
      <c r="A32" t="s">
        <v>170</v>
      </c>
      <c r="B32" t="s">
        <v>351</v>
      </c>
    </row>
    <row r="33" spans="1:2">
      <c r="A33" t="s">
        <v>170</v>
      </c>
      <c r="B33" t="s">
        <v>262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364</v>
      </c>
    </row>
    <row r="38" spans="1:2">
      <c r="A38" t="s">
        <v>170</v>
      </c>
      <c r="B38" t="s">
        <v>507</v>
      </c>
    </row>
    <row r="39" spans="1:2">
      <c r="A39" t="s">
        <v>170</v>
      </c>
      <c r="B39" t="s">
        <v>265</v>
      </c>
    </row>
    <row r="40" spans="1:2">
      <c r="A40" t="s">
        <v>170</v>
      </c>
      <c r="B40" t="s">
        <v>264</v>
      </c>
    </row>
    <row r="41" spans="1:2">
      <c r="A41" t="s">
        <v>170</v>
      </c>
      <c r="B41" t="s">
        <v>256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302</v>
      </c>
      <c r="B44" t="s">
        <v>259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178</v>
      </c>
    </row>
    <row r="48" spans="1:2">
      <c r="A48" t="s">
        <v>302</v>
      </c>
      <c r="B48" t="s">
        <v>257</v>
      </c>
    </row>
    <row r="49" spans="1:2">
      <c r="A49" t="s">
        <v>302</v>
      </c>
      <c r="B49" t="s">
        <v>268</v>
      </c>
    </row>
    <row r="50" spans="1:2">
      <c r="A50" t="s">
        <v>302</v>
      </c>
      <c r="B50" t="s">
        <v>177</v>
      </c>
    </row>
    <row r="51" spans="1:2">
      <c r="A51" t="s">
        <v>302</v>
      </c>
      <c r="B51" t="s">
        <v>505</v>
      </c>
    </row>
    <row r="52" spans="1:2">
      <c r="A52" t="s">
        <v>302</v>
      </c>
      <c r="B52" t="s">
        <v>258</v>
      </c>
    </row>
    <row r="53" spans="1:2">
      <c r="A53" t="s">
        <v>302</v>
      </c>
      <c r="B53" t="s">
        <v>369</v>
      </c>
    </row>
    <row r="54" spans="1:2">
      <c r="A54" t="s">
        <v>302</v>
      </c>
      <c r="B54" t="s">
        <v>365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274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340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367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273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I29" sqref="I29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45">
      <c r="A1" s="1" t="str">
        <f>CONCATENATE(КАГ!A18," ",КАГ!B18,". ",КАГ!A20," ",КАГ!B20,". ",КАГ!A22," ",КАГ!B22,". ")</f>
        <v xml:space="preserve">Тип: Правый. Ствол ЛКА: кальциноз. Стеноз до 50%.. Бассейн ПНА: кальциноз проксимального сегмента. Стеноз устья ПНА до 40%, неровности контуров проксимального сегмента, острая окклюзия на уровне среднего сегмента, стенозы апикального сегмента ПНА 80%. Стеноз устья СВ1 80%. Антеградный кровоток TIMI 0. Слабые коллатерали из ПКА в СВ ПНА. ИМА: стеноз пркосимальной трети 60%. Антеградный кровоток TIMI III...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2024-03-05T12:55:55Z</cp:lastPrinted>
  <dcterms:created xsi:type="dcterms:W3CDTF">2015-06-05T18:19:34Z</dcterms:created>
  <dcterms:modified xsi:type="dcterms:W3CDTF">2024-03-05T12:56:10Z</dcterms:modified>
</cp:coreProperties>
</file>