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V56" i="1"/>
  <c r="I71" i="1"/>
  <c r="V68" i="1" s="1"/>
  <c r="S72" i="1"/>
  <c r="F70" i="1"/>
  <c r="V39" i="1"/>
  <c r="V53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65" i="1" l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4" i="1"/>
  <c r="X22" i="1"/>
  <c r="X11" i="1"/>
  <c r="X30" i="1"/>
  <c r="X12" i="1" l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<sst xmlns="http://schemas.openxmlformats.org/spreadsheetml/2006/main" count="876" uniqueCount="532">
  <si>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</si>
  <si>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</si>
  <si>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</si>
  <si>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</si>
  <si>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</si>
  <si>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</si>
  <si>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</si>
  <si>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</si>
  <si>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</si>
  <si>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</si>
  <si>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</si>
  <si>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</si>
  <si>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</si>
  <si>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</si>
  <si>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</si>
  <si>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</si>
  <si>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</si>
  <si>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</si>
  <si>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</si>
  <si>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</si>
  <si>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</si>
  <si>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</si>
  <si>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</si>
  <si>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</si>
  <si>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</si>
  <si>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</si>
  <si>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</si>
  <si>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</si>
  <si>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</si>
  <si>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</si>
  <si>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</si>
  <si>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</si>
  <si>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</si>
  <si>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</si>
  <si>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</si>
  <si>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</si>
  <si>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</si>
  <si>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</si>
  <si>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</si>
  <si>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</si>
  <si>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</si>
  <si>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</si>
  <si>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</si>
  <si>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</si>
  <si>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</si>
  <si>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</si>
  <si>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</si>
  <si>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</si>
  <si>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</si>
  <si>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</si>
  <si>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</si>
  <si>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</si>
  <si>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</si>
  <si>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</si>
  <si>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</si>
  <si>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</si>
  <si>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</si>
  <si>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</si>
  <si>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</si>
  <si>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</si>
  <si>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</si>
  <si>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</si>
  <si>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</si>
  <si>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</si>
  <si>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</si>
  <si>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</si>
  <si>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</si>
  <si>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</si>
  <si>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</si>
  <si>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</si>
  <si>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</si>
  <si>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</si>
  <si>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</si>
  <si>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</si>
  <si>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</si>
  <si>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</si>
  <si>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</si>
  <si>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</si>
  <si>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</si>
  <si>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</si>
  <si>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</si>
  <si>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</si>
  <si>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</si>
  <si>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</si>
  <si>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</si>
  <si>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</si>
  <si>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</si>
  <si>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</si>
  <si>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</si>
  <si>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</si>
  <si>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</si>
  <si>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</si>
  <si>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</si>
  <si>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</si>
  <si>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</si>
  <si>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</si>
  <si>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</si>
  <si>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</si>
  <si>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</si>
  <si>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</si>
  <si>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</si>
  <si>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</si>
  <si>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</si>
  <si>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</si>
  <si>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</si>
  <si>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</si>
  <si>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</si>
  <si>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</si>
  <si>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</si>
  <si>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</si>
  <si>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</si>
  <si>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</si>
  <si>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</si>
  <si>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</si>
  <si>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</si>
  <si>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</si>
  <si>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</si>
  <si>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</si>
  <si>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</si>
  <si>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</si>
  <si>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</si>
  <si>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</si>
  <si>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</si>
  <si>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</si>
  <si>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</si>
  <si>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</si>
  <si>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</si>
  <si>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</si>
  <si>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</si>
  <si>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</si>
  <si>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</si>
  <si>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</si>
  <si>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</si>
  <si>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</si>
  <si>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</si>
  <si>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</si>
  <si>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</si>
  <si>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</si>
  <si>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</si>
  <si>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</si>
  <si>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</si>
  <si>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</si>
  <si>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</si>
  <si>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</si>
  <si>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</si>
  <si>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</si>
  <si>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</si>
  <si>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</si>
  <si>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</si>
  <si>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</si>
  <si>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</si>
  <si>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</si>
  <si>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</si>
  <si>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</si>
  <si>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</si>
  <si>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</si>
  <si>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</si>
  <si>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</si>
  <si>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</si>
  <si>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</si>
  <si>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</si>
  <si>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</si>
  <si>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</si>
  <si>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</si>
  <si>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</si>
  <si>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</si>
  <si>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</si>
  <si>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</si>
  <si>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</si>
  <si>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</si>
  <si>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</si>
  <si>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</si>
  <si>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</si>
  <si>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</si>
  <si>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</si>
  <si>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</si>
  <si>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</si>
  <si>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</si>
  <si>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</si>
  <si>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</si>
  <si>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</si>
  <si>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</si>
  <si>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</si>
  <si>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</si>
  <si>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</si>
  <si>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</si>
  <si>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</si>
  <si>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</si>
  <si>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</si>
  <si>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</si>
  <si>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</si>
  <si>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</si>
  <si>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</si>
  <si>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</si>
  <si>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</si>
  <si>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</si>
  <si>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</si>
  <si>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</si>
  <si>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</si>
  <si>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</si>
  <si>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</si>
  <si>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</si>
  <si>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</si>
  <si>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</si>
  <si>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</si>
  <si>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</si>
  <si>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</si>
  <si>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</si>
  <si>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</si>
  <si>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</si>
  <si>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</si>
  <si>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</si>
  <si>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</si>
  <si>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</si>
  <si>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</si>
  <si>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</si>
  <si>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</si>
  <si>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</si>
  <si>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</si>
  <si>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</si>
  <si>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</si>
  <si>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</si>
  <si>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</si>
  <si>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</si>
  <si>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</si>
  <si>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</si>
  <si>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</si>
  <si>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</si>
  <si>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</si>
  <si>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</si>
  <si>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</si>
  <si>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</si>
  <si>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</si>
  <si>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</si>
  <si>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</si>
  <si>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</si>
  <si>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</si>
  <si>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</si>
  <si>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</si>
  <si>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</si>
  <si>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</si>
  <si>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</si>
  <si>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</si>
  <si>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</si>
  <si>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</si>
  <si>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</si>
  <si>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</si>
  <si>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</si>
  <si>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</si>
  <si>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</si>
  <si>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</si>
  <si>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</si>
  <si>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</si>
  <si>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</si>
  <si>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</si>
  <si>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</si>
  <si>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</si>
  <si>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</si>
  <si>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</si>
  <si>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</si>
  <si>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</si>
  <si>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</si>
  <si>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</si>
  <si>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</si>
  <si>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</si>
  <si>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</si>
  <si>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</si>
  <si>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</si>
  <si>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</si>
  <si>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</si>
  <si>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</si>
  <si>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</si>
  <si>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</si>
  <si>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</si>
  <si>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</si>
  <si>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</si>
  <si>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</si>
  <si>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</si>
  <si>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</si>
  <si>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</si>
  <si>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</si>
  <si>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</si>
  <si>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</si>
  <si>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</si>
  <si>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</si>
  <si>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</si>
  <si>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</si>
  <si>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</si>
  <si>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</si>
  <si>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</si>
  <si>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</si>
  <si>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</si>
  <si>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</si>
  <si>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</si>
  <si>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</si>
  <si>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</si>
  <si>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</si>
  <si>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</si>
  <si>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</si>
  <si>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</si>
  <si>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</si>
  <si>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</si>
  <si>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</si>
  <si>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</si>
  <si>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</si>
  <si>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</si>
  <si>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</si>
  <si>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</si>
  <si>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</si>
  <si>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</si>
  <si>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</si>
  <si>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</si>
  <si>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</si>
  <si>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</si>
  <si>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</si>
  <si>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</si>
  <si>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</si>
  <si>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</si>
  <si>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</si>
  <si>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</si>
  <si>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</si>
  <si>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</si>
  <si>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</si>
  <si>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</si>
  <si>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</si>
  <si>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</si>
  <si>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</si>
  <si>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</si>
  <si>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</si>
  <si>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</si>
  <si>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</si>
  <si>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</si>
  <si>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</si>
  <si>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</si>
  <si>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</si>
  <si>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</si>
  <si>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</si>
  <si>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</si>
  <si>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</si>
  <si>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</si>
  <si>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</si>
  <si>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</si>
  <si>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</si>
  <si>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</si>
  <si>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</si>
  <si>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</si>
  <si>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</si>
  <si>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</si>
  <si>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</si>
  <si>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</si>
  <si>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</si>
  <si>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</si>
  <si>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</si>
  <si>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</si>
  <si>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</si>
  <si>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</si>
  <si>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</si>
  <si>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</si>
  <si>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</si>
  <si>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</si>
  <si>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</si>
  <si>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</si>
  <si>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</si>
  <si>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</si>
  <si>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</si>
  <si>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</si>
  <si>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</si>
  <si>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</si>
  <si>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</si>
  <si>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</si>
  <si>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</si>
  <si>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</si>
  <si>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</si>
  <si>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</si>
  <si>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</si>
  <si>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</si>
  <si>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</si>
  <si>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</si>
  <si>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</si>
  <si>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</si>
  <si>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</si>
  <si>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</si>
  <si>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</si>
  <si>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</si>
  <si>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</si>
  <si>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</si>
  <si>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</si>
  <si>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</si>
  <si>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</si>
  <si>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</si>
  <si>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</si>
  <si>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</si>
  <si>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</si>
  <si>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</si>
  <si>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</si>
  <si>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</si>
  <si>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</si>
  <si>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</si>
  <si>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</si>
  <si>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</si>
  <si>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</si>
  <si>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</si>
  <si>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</si>
  <si>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</si>
  <si>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</si>
  <si>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</si>
  <si>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</si>
  <si>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</si>
  <si>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</si>
  <si>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</si>
  <si>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</si>
  <si>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</si>
  <si>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</si>
  <si>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</si>
  <si>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</si>
  <si>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</si>
  <si>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</si>
  <si>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</si>
  <si>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</si>
  <si>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</si>
  <si>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</si>
  <si>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</si>
  <si>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</si>
  <si>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</si>
  <si>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</si>
  <si>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</si>
  <si>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</si>
  <si>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</si>
  <si>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</si>
  <si>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</si>
  <si>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</si>
  <si>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</si>
  <si>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</si>
  <si>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</si>
  <si>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</si>
  <si>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</si>
  <si>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</si>
  <si>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</si>
  <si>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</si>
  <si>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</si>
  <si>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</si>
  <si>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</si>
  <si>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</si>
  <si>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</si>
  <si>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</si>
  <si>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</si>
  <si>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</si>
  <si>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</si>
  <si>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</si>
  <si>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</si>
  <si>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</si>
  <si>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</si>
  <si>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</si>
  <si>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</si>
  <si>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</si>
  <si>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</si>
  <si>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</si>
  <si>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</si>
  <si>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</si>
  <si>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</si>
  <si>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</si>
  <si>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</si>
  <si>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</si>
  <si>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</si>
  <si>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</si>
  <si>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</si>
  <si>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</si>
  <si>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</si>
  <si>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</si>
  <si>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</si>
  <si>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</si>
  <si>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</si>
  <si>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</si>
  <si>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</si>
  <si>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</si>
  <si>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</si>
  <si>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</si>
  <si>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</si>
  <si>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</si>
  <si>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</si>
  <si>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</si>
  <si>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</si>
  <si>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</si>
  <si>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</si>
  <si>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</si>
  <si>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</si>
  <si>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</si>
  <si>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</si>
  <si>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</si>
  <si>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</si>
  <si>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</si>
  <si>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</si>
  <si>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</si>
  <si>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</si>
  <si>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</si>
  <si>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</si>
  <si>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</si>
  <si>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</si>
  <si>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</si>
  <si>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</si>
  <si>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</si>
  <si>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</si>
  <si>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</si>
  <si>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</si>
  <si>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</si>
  <si>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</si>
  <si>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</si>
  <si>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</si>
  <si>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</si>
  <si>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</si>
  <si>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</si>
  <si>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</si>
  <si>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</si>
  <si>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</si>
  <si>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</si>
  <si>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</si>
  <si>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</si>
  <si>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</si>
  <si>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</si>
  <si>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</si>
  <si>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150 ml</t>
  </si>
  <si>
    <t>Макаров И.В.</t>
  </si>
  <si>
    <t>08:00</t>
  </si>
  <si>
    <t>Правый</t>
  </si>
  <si>
    <t>проходим, контуры ровные</t>
  </si>
  <si>
    <t xml:space="preserve">стеноз устья до 30%, стеноз проксимального и среднего  сегментов 75%. Антеградный  кровоток TIMI III. </t>
  </si>
  <si>
    <t>неровности контуров проксимального и дистального сегментов. Стеноз устья ВТК2 80% (d ~2.25 мм). Антеградный  кровоток   - TMI III.</t>
  </si>
  <si>
    <t xml:space="preserve">пролонгированный нестабильный стеноз на протяжении среднего сегмента 90%. Антеградный  кровоток TIMI III.   </t>
  </si>
  <si>
    <t>Совместно с д/кардиологом: с учетом клинических данных, ЭКГ и КАГ рекомендована ПКА</t>
  </si>
  <si>
    <t>Устье ПКА катетеризировано проводниковым катетером Launcher JR  4.0 6Fr. Коронарный проводник AngioLine 0,8 гр проведён в дистальный сегмент ПКА.  В зону среднего сегмента с частичным покрытием проксимального сегмента  последовательно с оверлаппингом имплантированы DES Resolute Integrity  3,0-38 мм, давлением 16 атм. и DES Resolute Integrity  4,0-22 мм, давлением 14 атм. Постдилатация всех  стентов БК NC Аксиома 4.0-20, давлением 10-16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</si>
  <si>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NC АКСИОМА</t>
  </si>
  <si>
    <t>4,0 - 20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</si>
</sst>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4" sqref="P14:P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0.8125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0.81944444444444453</v>
      </c>
      <c r="C10" s="55"/>
      <c r="D10" s="96" t="s">
        <v>173</v>
      </c>
      <c r="E10" s="94"/>
      <c r="F10" s="94"/>
      <c r="G10" s="24" t="s">
        <v>147</v>
      </c>
      <c r="H10" s="26"/>
    </row>
    <row r="11" spans="1:8" ht="18" thickTop="1" thickBot="1">
      <c r="A11" s="89" t="s">
        <v>192</v>
      </c>
      <c r="B11" s="90" t="s">
        <v>521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25335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8282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522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2637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5.0103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0.81944444444444453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0.84722222222222221</v>
      </c>
      <c r="C14" s="12"/>
      <c r="D14" s="96" t="s">
        <v>173</v>
      </c>
      <c r="E14" s="94"/>
      <c r="F14" s="94"/>
      <c r="G14" s="80" t="str">
        <f>КАГ!G10</f>
        <v>Гайчук В.В.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2.7777777777777679E-2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Макаров И.В.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25335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8282</v>
      </c>
      <c r="C19" s="69"/>
      <c r="D19" s="69"/>
      <c r="E19" s="69"/>
      <c r="F19" s="69"/>
      <c r="G19" s="169" t="s">
        <v>402</v>
      </c>
      <c r="H19" s="184" t="str">
        <f>КАГ!H15</f>
        <v>08:00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2637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5.0103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Макаров И.В.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25335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54</v>
      </c>
    </row>
    <row r="7" spans="1:4">
      <c r="A7" s="38"/>
      <c r="C7" s="102" t="s">
        <v>12</v>
      </c>
      <c r="D7" s="104">
        <f>КАГ!$B$14</f>
        <v>8282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530</v>
      </c>
      <c r="C16" s="137" t="s">
        <v>531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466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480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1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6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6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6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6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6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6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Nitrex 260</v>
      </c>
      <c r="Y13" s="116" t="str">
        <f>IFERROR(INDEX(Расходка[Наименование расходного материала],MATCH(Расходка[[#This Row],[№]],Поиск_расходки[Индекс8],0)),"")</f>
        <v>Nitrex 260</v>
      </c>
      <c r="Z13" s="116" t="str">
        <f>IFERROR(INDEX(Расходка[Наименование расходного материала],MATCH(Расходка[[#This Row],[№]],Поиск_расходки[Индекс9],0)),"")</f>
        <v>Nitrex 260</v>
      </c>
      <c r="AA13" s="116" t="str">
        <f>IFERROR(INDEX(Расходка[Наименование расходного материала],MATCH(Расходка[[#This Row],[№]],Поиск_расходки[Индекс10],0)),"")</f>
        <v>Nitrex 260</v>
      </c>
      <c r="AB13" s="116" t="str">
        <f>IFERROR(INDEX(Расходка[Наименование расходного материала],MATCH(Расходка[[#This Row],[№]],Поиск_расходки[Индекс11],0)),"")</f>
        <v>Nitrex 260</v>
      </c>
      <c r="AC13" s="116" t="str">
        <f>IFERROR(INDEX(Расходка[Наименование расходного материала],MATCH(Расходка[[#This Row],[№]],Поиск_расходки[Индекс12],0)),"")</f>
        <v>Nitrex 260</v>
      </c>
      <c r="AD13" s="116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RadiFocus</v>
      </c>
      <c r="Y14" s="116" t="str">
        <f>IFERROR(INDEX(Расходка[Наименование расходного материала],MATCH(Расходка[[#This Row],[№]],Поиск_расходки[Индекс8],0)),"")</f>
        <v>RadiFocus</v>
      </c>
      <c r="Z14" s="116" t="str">
        <f>IFERROR(INDEX(Расходка[Наименование расходного материала],MATCH(Расходка[[#This Row],[№]],Поиск_расходки[Индекс9],0)),"")</f>
        <v>RadiFocus</v>
      </c>
      <c r="AA14" s="116" t="str">
        <f>IFERROR(INDEX(Расходка[Наименование расходного материала],MATCH(Расходка[[#This Row],[№]],Поиск_расходки[Индекс10],0)),"")</f>
        <v>RadiFocus</v>
      </c>
      <c r="AB14" s="116" t="str">
        <f>IFERROR(INDEX(Расходка[Наименование расходного материала],MATCH(Расходка[[#This Row],[№]],Поиск_расходки[Индекс11],0)),"")</f>
        <v>RadiFocus</v>
      </c>
      <c r="AC14" s="116" t="str">
        <f>IFERROR(INDEX(Расходка[Наименование расходного материала],MATCH(Расходка[[#This Row],[№]],Поиск_расходки[Индекс12],0)),"")</f>
        <v>RadiFocus</v>
      </c>
      <c r="AD14" s="116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333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BasixCOMPAK</v>
      </c>
      <c r="Y15" s="116" t="str">
        <f>IFERROR(INDEX(Расходка[Наименование расходного материала],MATCH(Расходка[[#This Row],[№]],Поиск_расходки[Индекс8],0)),"")</f>
        <v>BasixCOMPAK</v>
      </c>
      <c r="Z15" s="116" t="str">
        <f>IFERROR(INDEX(Расходка[Наименование расходного материала],MATCH(Расходка[[#This Row],[№]],Поиск_расходки[Индекс9],0)),"")</f>
        <v>BasixCOMPAK</v>
      </c>
      <c r="AA15" s="116" t="str">
        <f>IFERROR(INDEX(Расходка[Наименование расходного материала],MATCH(Расходка[[#This Row],[№]],Поиск_расходки[Индекс10],0)),"")</f>
        <v>BasixCOMPAK</v>
      </c>
      <c r="AB15" s="116" t="str">
        <f>IFERROR(INDEX(Расходка[Наименование расходного материала],MATCH(Расходка[[#This Row],[№]],Поиск_расходки[Индекс11],0)),"")</f>
        <v>BasixCOMPAK</v>
      </c>
      <c r="AC15" s="116" t="str">
        <f>IFERROR(INDEX(Расходка[Наименование расходного материала],MATCH(Расходка[[#This Row],[№]],Поиск_расходки[Индекс12],0)),"")</f>
        <v>BasixCOMPAK</v>
      </c>
      <c r="AD15" s="116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BasixTOUCH</v>
      </c>
      <c r="Y16" s="116" t="str">
        <f>IFERROR(INDEX(Расходка[Наименование расходного материала],MATCH(Расходка[[#This Row],[№]],Поиск_расходки[Индекс8],0)),"")</f>
        <v>BasixTOUCH</v>
      </c>
      <c r="Z16" s="116" t="str">
        <f>IFERROR(INDEX(Расходка[Наименование расходного материала],MATCH(Расходка[[#This Row],[№]],Поиск_расходки[Индекс9],0)),"")</f>
        <v>BasixTOUCH</v>
      </c>
      <c r="AA16" s="116" t="str">
        <f>IFERROR(INDEX(Расходка[Наименование расходного материала],MATCH(Расходка[[#This Row],[№]],Поиск_расходки[Индекс10],0)),"")</f>
        <v>BasixTOUCH</v>
      </c>
      <c r="AB16" s="116" t="str">
        <f>IFERROR(INDEX(Расходка[Наименование расходного материала],MATCH(Расходка[[#This Row],[№]],Поиск_расходки[Индекс11],0)),"")</f>
        <v>BasixTOUCH</v>
      </c>
      <c r="AC16" s="116" t="str">
        <f>IFERROR(INDEX(Расходка[Наименование расходного материала],MATCH(Расходка[[#This Row],[№]],Поиск_расходки[Индекс12],0)),"")</f>
        <v>BasixTOUCH</v>
      </c>
      <c r="AD16" s="116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Dolphin</v>
      </c>
      <c r="Y17" s="116" t="str">
        <f>IFERROR(INDEX(Расходка[Наименование расходного материала],MATCH(Расходка[[#This Row],[№]],Поиск_расходки[Индекс8],0)),"")</f>
        <v>Dolphin</v>
      </c>
      <c r="Z17" s="116" t="str">
        <f>IFERROR(INDEX(Расходка[Наименование расходного материала],MATCH(Расходка[[#This Row],[№]],Поиск_расходки[Индекс9],0)),"")</f>
        <v>Dolphin</v>
      </c>
      <c r="AA17" s="116" t="str">
        <f>IFERROR(INDEX(Расходка[Наименование расходного материала],MATCH(Расходка[[#This Row],[№]],Поиск_расходки[Индекс10],0)),"")</f>
        <v>Dolphin</v>
      </c>
      <c r="AB17" s="116" t="str">
        <f>IFERROR(INDEX(Расходка[Наименование расходного материала],MATCH(Расходка[[#This Row],[№]],Поиск_расходки[Индекс11],0)),"")</f>
        <v>Dolphin</v>
      </c>
      <c r="AC17" s="116" t="str">
        <f>IFERROR(INDEX(Расходка[Наименование расходного материала],MATCH(Расходка[[#This Row],[№]],Поиск_расходки[Индекс12],0)),"")</f>
        <v>Dolphin</v>
      </c>
      <c r="AD17" s="116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Lepu Medical</v>
      </c>
      <c r="Y18" s="116" t="str">
        <f>IFERROR(INDEX(Расходка[Наименование расходного материала],MATCH(Расходка[[#This Row],[№]],Поиск_расходки[Индекс8],0)),"")</f>
        <v>Lepu Medical</v>
      </c>
      <c r="Z18" s="116" t="str">
        <f>IFERROR(INDEX(Расходка[Наименование расходного материала],MATCH(Расходка[[#This Row],[№]],Поиск_расходки[Индекс9],0)),"")</f>
        <v>Lepu Medical</v>
      </c>
      <c r="AA18" s="116" t="str">
        <f>IFERROR(INDEX(Расходка[Наименование расходного материала],MATCH(Расходка[[#This Row],[№]],Поиск_расходки[Индекс10],0)),"")</f>
        <v>Lepu Medical</v>
      </c>
      <c r="AB18" s="116" t="str">
        <f>IFERROR(INDEX(Расходка[Наименование расходного материала],MATCH(Расходка[[#This Row],[№]],Поиск_расходки[Индекс11],0)),"")</f>
        <v>Lepu Medical</v>
      </c>
      <c r="AC18" s="116" t="str">
        <f>IFERROR(INDEX(Расходка[Наименование расходного материала],MATCH(Расходка[[#This Row],[№]],Поиск_расходки[Индекс12],0)),"")</f>
        <v>Lepu Medical</v>
      </c>
      <c r="AD18" s="116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306</v>
      </c>
      <c r="C20" t="s">
        <v>509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Demax</v>
      </c>
      <c r="Y20" s="116" t="str">
        <f>IFERROR(INDEX(Расходка[Наименование расходного материала],MATCH(Расходка[[#This Row],[№]],Поиск_расходки[Индекс8],0)),"")</f>
        <v>Demax</v>
      </c>
      <c r="Z20" s="116" t="str">
        <f>IFERROR(INDEX(Расходка[Наименование расходного материала],MATCH(Расходка[[#This Row],[№]],Поиск_расходки[Индекс9],0)),"")</f>
        <v>Demax</v>
      </c>
      <c r="AA20" s="116" t="str">
        <f>IFERROR(INDEX(Расходка[Наименование расходного материала],MATCH(Расходка[[#This Row],[№]],Поиск_расходки[Индекс10],0)),"")</f>
        <v>Demax</v>
      </c>
      <c r="AB20" s="116" t="str">
        <f>IFERROR(INDEX(Расходка[Наименование расходного материала],MATCH(Расходка[[#This Row],[№]],Поиск_расходки[Индекс11],0)),"")</f>
        <v>Demax</v>
      </c>
      <c r="AC20" s="116" t="str">
        <f>IFERROR(INDEX(Расходка[Наименование расходного материала],MATCH(Расходка[[#This Row],[№]],Поиск_расходки[Индекс12],0)),"")</f>
        <v>Demax</v>
      </c>
      <c r="AD20" s="116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Oscor 7F</v>
      </c>
      <c r="Y21" s="116" t="str">
        <f>IFERROR(INDEX(Расходка[Наименование расходного материала],MATCH(Расходка[[#This Row],[№]],Поиск_расходки[Индекс8],0)),"")</f>
        <v>Oscor 7F</v>
      </c>
      <c r="Z21" s="116" t="str">
        <f>IFERROR(INDEX(Расходка[Наименование расходного материала],MATCH(Расходка[[#This Row],[№]],Поиск_расходки[Индекс9],0)),"")</f>
        <v>Oscor 7F</v>
      </c>
      <c r="AA21" s="116" t="str">
        <f>IFERROR(INDEX(Расходка[Наименование расходного материала],MATCH(Расходка[[#This Row],[№]],Поиск_расходки[Индекс10],0)),"")</f>
        <v>Oscor 7F</v>
      </c>
      <c r="AB21" s="116" t="str">
        <f>IFERROR(INDEX(Расходка[Наименование расходного материала],MATCH(Расходка[[#This Row],[№]],Поиск_расходки[Индекс11],0)),"")</f>
        <v>Oscor 7F</v>
      </c>
      <c r="AC21" s="116" t="str">
        <f>IFERROR(INDEX(Расходка[Наименование расходного материала],MATCH(Расходка[[#This Row],[№]],Поиск_расходки[Индекс12],0)),"")</f>
        <v>Oscor 7F</v>
      </c>
      <c r="AD21" s="116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515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426</v>
      </c>
    </row>
    <row r="24" spans="1:35">
      <c r="A24">
        <v>23</v>
      </c>
      <c r="B24" t="s">
        <v>306</v>
      </c>
      <c r="C24" s="1" t="s">
        <v>306</v>
      </c>
      <c r="E24" s="117">
        <f>IF(ISNUMBER(SEARCH('Карта учёта'!$B$13,Расходка[[#This Row],[Наименование расходного материала]])),MAX($E$1:E23)+1,0)</f>
        <v>1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322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343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315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Fielder</v>
      </c>
      <c r="Y27" s="116" t="str">
        <f>IFERROR(INDEX(Расходка[Наименование расходного материала],MATCH(Расходка[[#This Row],[№]],Поиск_расходки[Индекс8],0)),"")</f>
        <v>Fielder</v>
      </c>
      <c r="Z27" s="116" t="str">
        <f>IFERROR(INDEX(Расходка[Наименование расходного материала],MATCH(Расходка[[#This Row],[№]],Поиск_расходки[Индекс9],0)),"")</f>
        <v>Fielder</v>
      </c>
      <c r="AA27" s="116" t="str">
        <f>IFERROR(INDEX(Расходка[Наименование расходного материала],MATCH(Расходка[[#This Row],[№]],Поиск_расходки[Индекс10],0)),"")</f>
        <v>Fielder</v>
      </c>
      <c r="AB27" s="116" t="str">
        <f>IFERROR(INDEX(Расходка[Наименование расходного материала],MATCH(Расходка[[#This Row],[№]],Поиск_расходки[Индекс11],0)),"")</f>
        <v>Fielder</v>
      </c>
      <c r="AC27" s="116" t="str">
        <f>IFERROR(INDEX(Расходка[Наименование расходного материала],MATCH(Расходка[[#This Row],[№]],Поиск_расходки[Индекс12],0)),"")</f>
        <v>Fielder</v>
      </c>
      <c r="AD27" s="116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Fielder XT-A</v>
      </c>
      <c r="Y28" s="116" t="str">
        <f>IFERROR(INDEX(Расходка[Наименование расходного материала],MATCH(Расходка[[#This Row],[№]],Поиск_расходки[Индекс8],0)),"")</f>
        <v>Fielder XT-A</v>
      </c>
      <c r="Z28" s="116" t="str">
        <f>IFERROR(INDEX(Расходка[Наименование расходного материала],MATCH(Расходка[[#This Row],[№]],Поиск_расходки[Индекс9],0)),"")</f>
        <v>Fielder XT-A</v>
      </c>
      <c r="AA28" s="116" t="str">
        <f>IFERROR(INDEX(Расходка[Наименование расходного материала],MATCH(Расходка[[#This Row],[№]],Поиск_расходки[Индекс10],0)),"")</f>
        <v>Fielder XT-A</v>
      </c>
      <c r="AB28" s="116" t="str">
        <f>IFERROR(INDEX(Расходка[Наименование расходного материала],MATCH(Расходка[[#This Row],[№]],Поиск_расходки[Индекс11],0)),"")</f>
        <v>Fielder XT-A</v>
      </c>
      <c r="AC28" s="116" t="str">
        <f>IFERROR(INDEX(Расходка[Наименование расходного материала],MATCH(Расходка[[#This Row],[№]],Поиск_расходки[Индекс12],0)),"")</f>
        <v>Fielder XT-A</v>
      </c>
      <c r="AD28" s="116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376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Fielder XT-R</v>
      </c>
      <c r="Y29" s="116" t="str">
        <f>IFERROR(INDEX(Расходка[Наименование расходного материала],MATCH(Расходка[[#This Row],[№]],Поиск_расходки[Индекс8],0)),"")</f>
        <v>Fielder XT-R</v>
      </c>
      <c r="Z29" s="116" t="str">
        <f>IFERROR(INDEX(Расходка[Наименование расходного материала],MATCH(Расходка[[#This Row],[№]],Поиск_расходки[Индекс9],0)),"")</f>
        <v>Fielder XT-R</v>
      </c>
      <c r="AA29" s="116" t="str">
        <f>IFERROR(INDEX(Расходка[Наименование расходного материала],MATCH(Расходка[[#This Row],[№]],Поиск_расходки[Индекс10],0)),"")</f>
        <v>Fielder XT-R</v>
      </c>
      <c r="AB29" s="116" t="str">
        <f>IFERROR(INDEX(Расходка[Наименование расходного материала],MATCH(Расходка[[#This Row],[№]],Поиск_расходки[Индекс11],0)),"")</f>
        <v>Fielder XT-R</v>
      </c>
      <c r="AC29" s="116" t="str">
        <f>IFERROR(INDEX(Расходка[Наименование расходного материала],MATCH(Расходка[[#This Row],[№]],Поиск_расходки[Индекс12],0)),"")</f>
        <v>Fielder XT-R</v>
      </c>
      <c r="AD29" s="116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t="s">
        <v>517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518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519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s="1" t="s">
        <v>323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Intuition</v>
      </c>
      <c r="Y33" s="116" t="str">
        <f>IFERROR(INDEX(Расходка[Наименование расходного материала],MATCH(Расходка[[#This Row],[№]],Поиск_расходки[Индекс8],0)),"")</f>
        <v>Intuition</v>
      </c>
      <c r="Z33" s="116" t="str">
        <f>IFERROR(INDEX(Расходка[Наименование расходного материала],MATCH(Расходка[[#This Row],[№]],Поиск_расходки[Индекс9],0)),"")</f>
        <v>Intuition</v>
      </c>
      <c r="AA33" s="116" t="str">
        <f>IFERROR(INDEX(Расходка[Наименование расходного материала],MATCH(Расходка[[#This Row],[№]],Поиск_расходки[Индекс10],0)),"")</f>
        <v>Intuition</v>
      </c>
      <c r="AB33" s="116" t="str">
        <f>IFERROR(INDEX(Расходка[Наименование расходного материала],MATCH(Расходка[[#This Row],[№]],Поиск_расходки[Индекс11],0)),"")</f>
        <v>Intuition</v>
      </c>
      <c r="AC33" s="116" t="str">
        <f>IFERROR(INDEX(Расходка[Наименование расходного материала],MATCH(Расходка[[#This Row],[№]],Поиск_расходки[Индекс12],0)),"")</f>
        <v>Intuition</v>
      </c>
      <c r="AD33" s="116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321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t="s">
        <v>317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Rinato</v>
      </c>
      <c r="Y37" s="116" t="str">
        <f>IFERROR(INDEX(Расходка[Наименование расходного материала],MATCH(Расходка[[#This Row],[№]],Поиск_расходки[Индекс8],0)),"")</f>
        <v>Rinato</v>
      </c>
      <c r="Z37" s="116" t="str">
        <f>IFERROR(INDEX(Расходка[Наименование расходного материала],MATCH(Расходка[[#This Row],[№]],Поиск_расходки[Индекс9],0)),"")</f>
        <v>Rinato</v>
      </c>
      <c r="AA37" s="116" t="str">
        <f>IFERROR(INDEX(Расходка[Наименование расходного материала],MATCH(Расходка[[#This Row],[№]],Поиск_расходки[Индекс10],0)),"")</f>
        <v>Rinato</v>
      </c>
      <c r="AB37" s="116" t="str">
        <f>IFERROR(INDEX(Расходка[Наименование расходного материала],MATCH(Расходка[[#This Row],[№]],Поиск_расходки[Индекс11],0)),"")</f>
        <v>Rinato</v>
      </c>
      <c r="AC37" s="116" t="str">
        <f>IFERROR(INDEX(Расходка[Наименование расходного материала],MATCH(Расходка[[#This Row],[№]],Поиск_расходки[Индекс12],0)),"")</f>
        <v>Rinato</v>
      </c>
      <c r="AD37" s="116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354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361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s="1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316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Sion</v>
      </c>
      <c r="Y41" s="116" t="str">
        <f>IFERROR(INDEX(Расходка[Наименование расходного материала],MATCH(Расходка[[#This Row],[№]],Поиск_расходки[Индекс8],0)),"")</f>
        <v>Sion</v>
      </c>
      <c r="Z41" s="116" t="str">
        <f>IFERROR(INDEX(Расходка[Наименование расходного материала],MATCH(Расходка[[#This Row],[№]],Поиск_расходки[Индекс9],0)),"")</f>
        <v>Sion</v>
      </c>
      <c r="AA41" s="116" t="str">
        <f>IFERROR(INDEX(Расходка[Наименование расходного материала],MATCH(Расходка[[#This Row],[№]],Поиск_расходки[Индекс10],0)),"")</f>
        <v>Sion</v>
      </c>
      <c r="AB41" s="116" t="str">
        <f>IFERROR(INDEX(Расходка[Наименование расходного материала],MATCH(Расходка[[#This Row],[№]],Поиск_расходки[Индекс11],0)),"")</f>
        <v>Sion</v>
      </c>
      <c r="AC41" s="116" t="str">
        <f>IFERROR(INDEX(Расходка[Наименование расходного материала],MATCH(Расходка[[#This Row],[№]],Поиск_расходки[Индекс12],0)),"")</f>
        <v>Sion</v>
      </c>
      <c r="AD41" s="116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t="s">
        <v>380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Sion Black</v>
      </c>
      <c r="Y42" s="116" t="str">
        <f>IFERROR(INDEX(Расходка[Наименование расходного материала],MATCH(Расходка[[#This Row],[№]],Поиск_расходки[Индекс8],0)),"")</f>
        <v>Sion Black</v>
      </c>
      <c r="Z42" s="116" t="str">
        <f>IFERROR(INDEX(Расходка[Наименование расходного материала],MATCH(Расходка[[#This Row],[№]],Поиск_расходки[Индекс9],0)),"")</f>
        <v>Sion Black</v>
      </c>
      <c r="AA42" s="116" t="str">
        <f>IFERROR(INDEX(Расходка[Наименование расходного материала],MATCH(Расходка[[#This Row],[№]],Поиск_расходки[Индекс10],0)),"")</f>
        <v>Sion Black</v>
      </c>
      <c r="AB42" s="116" t="str">
        <f>IFERROR(INDEX(Расходка[Наименование расходного материала],MATCH(Расходка[[#This Row],[№]],Поиск_расходки[Индекс11],0)),"")</f>
        <v>Sion Black</v>
      </c>
      <c r="AC42" s="116" t="str">
        <f>IFERROR(INDEX(Расходка[Наименование расходного материала],MATCH(Расходка[[#This Row],[№]],Поиск_расходки[Индекс12],0)),"")</f>
        <v>Sion Black</v>
      </c>
      <c r="AD42" s="116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s="1" t="s">
        <v>374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Sion Blue</v>
      </c>
      <c r="Y43" s="116" t="str">
        <f>IFERROR(INDEX(Расходка[Наименование расходного материала],MATCH(Расходка[[#This Row],[№]],Поиск_расходки[Индекс8],0)),"")</f>
        <v>Sion Blue</v>
      </c>
      <c r="Z43" s="116" t="str">
        <f>IFERROR(INDEX(Расходка[Наименование расходного материала],MATCH(Расходка[[#This Row],[№]],Поиск_расходки[Индекс9],0)),"")</f>
        <v>Sion Blue</v>
      </c>
      <c r="AA43" s="116" t="str">
        <f>IFERROR(INDEX(Расходка[Наименование расходного материала],MATCH(Расходка[[#This Row],[№]],Поиск_расходки[Индекс10],0)),"")</f>
        <v>Sion Blue</v>
      </c>
      <c r="AB43" s="116" t="str">
        <f>IFERROR(INDEX(Расходка[Наименование расходного материала],MATCH(Расходка[[#This Row],[№]],Поиск_расходки[Индекс11],0)),"")</f>
        <v>Sion Blue</v>
      </c>
      <c r="AC43" s="116" t="str">
        <f>IFERROR(INDEX(Расходка[Наименование расходного материала],MATCH(Расходка[[#This Row],[№]],Поиск_расходки[Индекс12],0)),"")</f>
        <v>Sion Blue</v>
      </c>
      <c r="AD43" s="116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318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Thunder</v>
      </c>
      <c r="Y44" s="116" t="str">
        <f>IFERROR(INDEX(Расходка[Наименование расходного материала],MATCH(Расходка[[#This Row],[№]],Поиск_расходки[Индекс8],0)),"")</f>
        <v>Thunder</v>
      </c>
      <c r="Z44" s="116" t="str">
        <f>IFERROR(INDEX(Расходка[Наименование расходного материала],MATCH(Расходка[[#This Row],[№]],Поиск_расходки[Индекс9],0)),"")</f>
        <v>Thunder</v>
      </c>
      <c r="AA44" s="116" t="str">
        <f>IFERROR(INDEX(Расходка[Наименование расходного материала],MATCH(Расходка[[#This Row],[№]],Поиск_расходки[Индекс10],0)),"")</f>
        <v>Thunder</v>
      </c>
      <c r="AB44" s="116" t="str">
        <f>IFERROR(INDEX(Расходка[Наименование расходного материала],MATCH(Расходка[[#This Row],[№]],Поиск_расходки[Индекс11],0)),"")</f>
        <v>Thunder</v>
      </c>
      <c r="AC44" s="116" t="str">
        <f>IFERROR(INDEX(Расходка[Наименование расходного материала],MATCH(Расходка[[#This Row],[№]],Поиск_расходки[Индекс12],0)),"")</f>
        <v>Thunder</v>
      </c>
      <c r="AD44" s="116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Whisper MS</v>
      </c>
      <c r="Y45" s="116" t="str">
        <f>IFERROR(INDEX(Расходка[Наименование расходного материала],MATCH(Расходка[[#This Row],[№]],Поиск_расходки[Индекс8],0)),"")</f>
        <v>Whisper MS</v>
      </c>
      <c r="Z45" s="116" t="str">
        <f>IFERROR(INDEX(Расходка[Наименование расходного материала],MATCH(Расходка[[#This Row],[№]],Поиск_расходки[Индекс9],0)),"")</f>
        <v>Whisper MS</v>
      </c>
      <c r="AA45" s="116" t="str">
        <f>IFERROR(INDEX(Расходка[Наименование расходного материала],MATCH(Расходка[[#This Row],[№]],Поиск_расходки[Индекс10],0)),"")</f>
        <v>Whisper MS</v>
      </c>
      <c r="AB45" s="116" t="str">
        <f>IFERROR(INDEX(Расходка[Наименование расходного материала],MATCH(Расходка[[#This Row],[№]],Поиск_расходки[Индекс11],0)),"")</f>
        <v>Whisper MS</v>
      </c>
      <c r="AC45" s="116" t="str">
        <f>IFERROR(INDEX(Расходка[Наименование расходного материала],MATCH(Расходка[[#This Row],[№]],Поиск_расходки[Индекс12],0)),"")</f>
        <v>Whisper MS</v>
      </c>
      <c r="AD45" s="116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363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Winn 200T</v>
      </c>
      <c r="Y46" s="116" t="str">
        <f>IFERROR(INDEX(Расходка[Наименование расходного материала],MATCH(Расходка[[#This Row],[№]],Поиск_расходки[Индекс8],0)),"")</f>
        <v>Winn 200T</v>
      </c>
      <c r="Z46" s="116" t="str">
        <f>IFERROR(INDEX(Расходка[Наименование расходного материала],MATCH(Расходка[[#This Row],[№]],Поиск_расходки[Индекс9],0)),"")</f>
        <v>Winn 200T</v>
      </c>
      <c r="AA46" s="116" t="str">
        <f>IFERROR(INDEX(Расходка[Наименование расходного материала],MATCH(Расходка[[#This Row],[№]],Поиск_расходки[Индекс10],0)),"")</f>
        <v>Winn 200T</v>
      </c>
      <c r="AB46" s="116" t="str">
        <f>IFERROR(INDEX(Расходка[Наименование расходного материала],MATCH(Расходка[[#This Row],[№]],Поиск_расходки[Индекс11],0)),"")</f>
        <v>Winn 200T</v>
      </c>
      <c r="AC46" s="116" t="str">
        <f>IFERROR(INDEX(Расходка[Наименование расходного материала],MATCH(Расходка[[#This Row],[№]],Поиск_расходки[Индекс12],0)),"")</f>
        <v>Winn 200T</v>
      </c>
      <c r="AD46" s="116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347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516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1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96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447</v>
      </c>
    </row>
    <row r="50" spans="1:33">
      <c r="A50">
        <v>49</v>
      </c>
      <c r="B50" t="s">
        <v>3</v>
      </c>
      <c r="C50" t="s">
        <v>514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" t="s">
        <v>278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BMS, Integtity</v>
      </c>
      <c r="Y51" s="116" t="str">
        <f>IFERROR(INDEX(Расходка[Наименование расходного материала],MATCH(Расходка[[#This Row],[№]],Поиск_расходки[Индекс8],0)),"")</f>
        <v>BMS, Integtity</v>
      </c>
      <c r="Z51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346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DES, Calipso</v>
      </c>
      <c r="Y52" s="116" t="str">
        <f>IFERROR(INDEX(Расходка[Наименование расходного материала],MATCH(Расходка[[#This Row],[№]],Поиск_расходки[Индекс8],0)),"")</f>
        <v>DES, Calipso</v>
      </c>
      <c r="Z52" s="116" t="str">
        <f>IFERROR(INDEX(Расходка[Наименование расходного материала],MATCH(Расходка[[#This Row],[№]],Поиск_расходки[Индекс9],0)),"")</f>
        <v>DES, Calipso</v>
      </c>
      <c r="AA52" s="116" t="str">
        <f>IFERROR(INDEX(Расходка[Наименование расходного материала],MATCH(Расходка[[#This Row],[№]],Поиск_расходки[Индекс10],0)),"")</f>
        <v>DES, Calipso</v>
      </c>
      <c r="AB52" s="116" t="str">
        <f>IFERROR(INDEX(Расходка[Наименование расходного материала],MATCH(Расходка[[#This Row],[№]],Поиск_расходки[Индекс11],0)),"")</f>
        <v>DES, Calipso</v>
      </c>
      <c r="AC52" s="116" t="str">
        <f>IFERROR(INDEX(Расходка[Наименование расходного материала],MATCH(Расходка[[#This Row],[№]],Поиск_расходки[Индекс12],0)),"")</f>
        <v>DES, Calipso</v>
      </c>
      <c r="AD52" s="116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61" t="s">
        <v>345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DES, NanoMed</v>
      </c>
      <c r="Y53" s="116" t="str">
        <f>IFERROR(INDEX(Расходка[Наименование расходного материала],MATCH(Расходка[[#This Row],[№]],Поиск_расходки[Индекс8],0)),"")</f>
        <v>DES, NanoMed</v>
      </c>
      <c r="Z53" s="116" t="str">
        <f>IFERROR(INDEX(Расходка[Наименование расходного материала],MATCH(Расходка[[#This Row],[№]],Поиск_расходки[Индекс9],0)),"")</f>
        <v>DES, NanoMed</v>
      </c>
      <c r="AA53" s="116" t="str">
        <f>IFERROR(INDEX(Расходка[Наименование расходного материала],MATCH(Расходка[[#This Row],[№]],Поиск_расходки[Индекс10],0)),"")</f>
        <v>DES, NanoMed</v>
      </c>
      <c r="AB53" s="116" t="str">
        <f>IFERROR(INDEX(Расходка[Наименование расходного материала],MATCH(Расходка[[#This Row],[№]],Поиск_расходки[Индекс11],0)),"")</f>
        <v>DES, NanoMed</v>
      </c>
      <c r="AC53" s="116" t="str">
        <f>IFERROR(INDEX(Расходка[Наименование расходного материала],MATCH(Расходка[[#This Row],[№]],Поиск_расходки[Индекс12],0)),"")</f>
        <v>DES, NanoMed</v>
      </c>
      <c r="AD53" s="116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s="132" t="s">
        <v>324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1</v>
      </c>
      <c r="J54" s="117">
        <f>IF(ISNUMBER(SEARCH('Карта учёта'!$B$18,Расходка[[#This Row],[Наименование расходного материала]])),MAX($J$1:J53)+1,0)</f>
        <v>1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t="s">
        <v>358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s="165" t="s">
        <v>388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DES, Firehawk</v>
      </c>
      <c r="Y56" s="116" t="str">
        <f>IFERROR(INDEX(Расходка[Наименование расходного материала],MATCH(Расходка[[#This Row],[№]],Поиск_расходки[Индекс8],0)),"")</f>
        <v>DES, Firehawk</v>
      </c>
      <c r="Z56" s="116" t="str">
        <f>IFERROR(INDEX(Расходка[Наименование расходного материала],MATCH(Расходка[[#This Row],[№]],Поиск_расходки[Индекс9],0)),"")</f>
        <v>DES, Firehawk</v>
      </c>
      <c r="AA56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454</v>
      </c>
    </row>
    <row r="57" spans="1:33">
      <c r="A57">
        <v>56</v>
      </c>
      <c r="B57" t="s">
        <v>6</v>
      </c>
      <c r="C57" t="s">
        <v>387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325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456</v>
      </c>
    </row>
    <row r="59" spans="1:33">
      <c r="A59">
        <v>58</v>
      </c>
      <c r="B59" t="s">
        <v>95</v>
      </c>
      <c r="C59" s="1" t="s">
        <v>344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352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329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331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1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466</v>
      </c>
    </row>
    <row r="70" spans="1:33">
      <c r="A70">
        <v>69</v>
      </c>
      <c r="B70" t="s">
        <v>4</v>
      </c>
      <c r="C70" t="s">
        <v>340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467</v>
      </c>
    </row>
    <row r="71" spans="1:33">
      <c r="A71">
        <v>70</v>
      </c>
      <c r="B71" t="s">
        <v>301</v>
      </c>
      <c r="C71" s="1" t="s">
        <v>332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2024-03-22T17:51:45Z</cp:lastPrinted>
  <dcterms:created xsi:type="dcterms:W3CDTF">2015-06-05T18:19:34Z</dcterms:created>
  <dcterms:modified xsi:type="dcterms:W3CDTF">2024-03-22T17:55:42Z</dcterms:modified>
</cp:coreProperties>
</file>