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4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4" i="1"/>
  <c r="S69" i="1"/>
  <c r="S28" i="1"/>
  <c r="S16" i="1"/>
  <c r="S19" i="1"/>
  <c r="S40" i="1"/>
  <c r="S15" i="1"/>
  <c r="S36" i="1"/>
  <c r="S21" i="1"/>
  <c r="S66" i="1"/>
  <c r="S62" i="1"/>
  <c r="S51" i="1"/>
  <c r="S47" i="1"/>
  <c r="S45" i="1"/>
  <c r="S52" i="1"/>
  <c r="S17" i="1"/>
  <c r="S58" i="1"/>
  <c r="S38" i="1"/>
  <c r="S53" i="1"/>
  <c r="S31" i="1"/>
  <c r="S4" i="1"/>
  <c r="S54" i="1"/>
  <c r="S41" i="1"/>
  <c r="S68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26" i="1" l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<sst xmlns="http://schemas.openxmlformats.org/spreadsheetml/2006/main" count="875" uniqueCount="533">
  <si>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</si>
  <si>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</si>
  <si>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</si>
  <si>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</si>
  <si>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</si>
  <si>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</si>
  <si>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</si>
  <si>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</si>
  <si>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</si>
  <si>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</si>
  <si>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</si>
  <si>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</si>
  <si>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</si>
  <si>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</si>
  <si>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</si>
  <si>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</si>
  <si>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</si>
  <si>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</si>
  <si>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</si>
  <si>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</si>
  <si>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</si>
  <si>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</si>
  <si>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</si>
  <si>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</si>
  <si>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</si>
  <si>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</si>
  <si>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</si>
  <si>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</si>
  <si>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</si>
  <si>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</si>
  <si>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</si>
  <si>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</si>
  <si>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</si>
  <si>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</si>
  <si>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</si>
  <si>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</si>
  <si>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</si>
  <si>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</si>
  <si>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</si>
  <si>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</si>
  <si>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</si>
  <si>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</si>
  <si>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</si>
  <si>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</si>
  <si>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</si>
  <si>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</si>
  <si>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</si>
  <si>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</si>
  <si>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</si>
  <si>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</si>
  <si>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</si>
  <si>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</si>
  <si>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</si>
  <si>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</si>
  <si>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</si>
  <si>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</si>
  <si>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</si>
  <si>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</si>
  <si>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</si>
  <si>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</si>
  <si>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</si>
  <si>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</si>
  <si>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</si>
  <si>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</si>
  <si>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</si>
  <si>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</si>
  <si>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</si>
  <si>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</si>
  <si>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</si>
  <si>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</si>
  <si>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</si>
  <si>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</si>
  <si>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</si>
  <si>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</si>
  <si>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</si>
  <si>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</si>
  <si>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</si>
  <si>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</si>
  <si>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</si>
  <si>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</si>
  <si>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</si>
  <si>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</si>
  <si>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</si>
  <si>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</si>
  <si>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</si>
  <si>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</si>
  <si>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</si>
  <si>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</si>
  <si>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</si>
  <si>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</si>
  <si>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</si>
  <si>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</si>
  <si>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</si>
  <si>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</si>
  <si>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</si>
  <si>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</si>
  <si>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</si>
  <si>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</si>
  <si>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</si>
  <si>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</si>
  <si>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</si>
  <si>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</si>
  <si>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</si>
  <si>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</si>
  <si>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</si>
  <si>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</si>
  <si>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</si>
  <si>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</si>
  <si>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</si>
  <si>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</si>
  <si>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</si>
  <si>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</si>
  <si>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</si>
  <si>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</si>
  <si>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</si>
  <si>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</si>
  <si>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</si>
  <si>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</si>
  <si>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</si>
  <si>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</si>
  <si>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</si>
  <si>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</si>
  <si>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</si>
  <si>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</si>
  <si>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</si>
  <si>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</si>
  <si>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</si>
  <si>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</si>
  <si>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</si>
  <si>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</si>
  <si>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</si>
  <si>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</si>
  <si>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</si>
  <si>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</si>
  <si>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</si>
  <si>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</si>
  <si>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</si>
  <si>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</si>
  <si>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</si>
  <si>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</si>
  <si>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</si>
  <si>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</si>
  <si>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</si>
  <si>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</si>
  <si>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</si>
  <si>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</si>
  <si>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</si>
  <si>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</si>
  <si>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</si>
  <si>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</si>
  <si>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</si>
  <si>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</si>
  <si>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</si>
  <si>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</si>
  <si>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</si>
  <si>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</si>
  <si>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</si>
  <si>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</si>
  <si>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</si>
  <si>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</si>
  <si>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</si>
  <si>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</si>
  <si>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</si>
  <si>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</si>
  <si>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</si>
  <si>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</si>
  <si>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</si>
  <si>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</si>
  <si>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</si>
  <si>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</si>
  <si>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</si>
  <si>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</si>
  <si>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</si>
  <si>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</si>
  <si>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</si>
  <si>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</si>
  <si>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</si>
  <si>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</si>
  <si>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</si>
  <si>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</si>
  <si>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</si>
  <si>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</si>
  <si>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</si>
  <si>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</si>
  <si>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</si>
  <si>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</si>
  <si>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</si>
  <si>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</si>
  <si>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</si>
  <si>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</si>
  <si>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</si>
  <si>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</si>
  <si>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</si>
  <si>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</si>
  <si>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</si>
  <si>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</si>
  <si>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</si>
  <si>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</si>
  <si>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</si>
  <si>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</si>
  <si>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</si>
  <si>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</si>
  <si>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</si>
  <si>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</si>
  <si>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</si>
  <si>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</si>
  <si>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</si>
  <si>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</si>
  <si>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</si>
  <si>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</si>
  <si>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</si>
  <si>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</si>
  <si>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</si>
  <si>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</si>
  <si>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</si>
  <si>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</si>
  <si>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</si>
  <si>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</si>
  <si>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</si>
  <si>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</si>
  <si>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</si>
  <si>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</si>
  <si>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</si>
  <si>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</si>
  <si>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</si>
  <si>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</si>
  <si>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</si>
  <si>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</si>
  <si>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</si>
  <si>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</si>
  <si>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</si>
  <si>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</si>
  <si>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</si>
  <si>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</si>
  <si>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</si>
  <si>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</si>
  <si>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</si>
  <si>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</si>
  <si>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</si>
  <si>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</si>
  <si>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</si>
  <si>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</si>
  <si>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</si>
  <si>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</si>
  <si>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</si>
  <si>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</si>
  <si>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</si>
  <si>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</si>
  <si>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</si>
  <si>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</si>
  <si>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</si>
  <si>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</si>
  <si>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</si>
  <si>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</si>
  <si>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</si>
  <si>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</si>
  <si>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</si>
  <si>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</si>
  <si>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</si>
  <si>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</si>
  <si>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</si>
  <si>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</si>
  <si>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</si>
  <si>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</si>
  <si>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</si>
  <si>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</si>
  <si>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</si>
  <si>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</si>
  <si>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</si>
  <si>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</si>
  <si>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</si>
  <si>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</si>
  <si>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</si>
  <si>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</si>
  <si>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</si>
  <si>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</si>
  <si>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</si>
  <si>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</si>
  <si>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</si>
  <si>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</si>
  <si>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</si>
  <si>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</si>
  <si>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</si>
  <si>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</si>
  <si>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</si>
  <si>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</si>
  <si>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</si>
  <si>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</si>
  <si>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</si>
  <si>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</si>
  <si>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</si>
  <si>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</si>
  <si>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</si>
  <si>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</si>
  <si>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</si>
  <si>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</si>
  <si>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</si>
  <si>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</si>
  <si>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</si>
  <si>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</si>
  <si>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</si>
  <si>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</si>
  <si>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</si>
  <si>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</si>
  <si>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</si>
  <si>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</si>
  <si>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</si>
  <si>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</si>
  <si>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</si>
  <si>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</si>
  <si>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</si>
  <si>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</si>
  <si>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</si>
  <si>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</si>
  <si>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</si>
  <si>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</si>
  <si>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</si>
  <si>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</si>
  <si>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</si>
  <si>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</si>
  <si>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</si>
  <si>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</si>
  <si>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</si>
  <si>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</si>
  <si>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</si>
  <si>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</si>
  <si>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</si>
  <si>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</si>
  <si>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</si>
  <si>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</si>
  <si>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</si>
  <si>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</si>
  <si>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</si>
  <si>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</si>
  <si>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</si>
  <si>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</si>
  <si>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</si>
  <si>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</si>
  <si>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</si>
  <si>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</si>
  <si>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</si>
  <si>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</si>
  <si>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</si>
  <si>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</si>
  <si>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</si>
  <si>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</si>
  <si>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</si>
  <si>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</si>
  <si>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</si>
  <si>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</si>
  <si>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</si>
  <si>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</si>
  <si>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</si>
  <si>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</si>
  <si>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</si>
  <si>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</si>
  <si>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</si>
  <si>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</si>
  <si>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</si>
  <si>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</si>
  <si>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</si>
  <si>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</si>
  <si>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</si>
  <si>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</si>
  <si>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</si>
  <si>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</si>
  <si>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</si>
  <si>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</si>
  <si>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</si>
  <si>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</si>
  <si>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</si>
  <si>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</si>
  <si>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</si>
  <si>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</si>
  <si>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</si>
  <si>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</si>
  <si>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</si>
  <si>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</si>
  <si>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</si>
  <si>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</si>
  <si>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</si>
  <si>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</si>
  <si>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</si>
  <si>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</si>
  <si>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</si>
  <si>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</si>
  <si>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</si>
  <si>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</si>
  <si>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</si>
  <si>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</si>
  <si>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</si>
  <si>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</si>
  <si>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</si>
  <si>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</si>
  <si>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</si>
  <si>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</si>
  <si>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</si>
  <si>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</si>
  <si>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</si>
  <si>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</si>
  <si>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</si>
  <si>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</si>
  <si>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</si>
  <si>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</si>
  <si>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</si>
  <si>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</si>
  <si>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</si>
  <si>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</si>
  <si>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</si>
  <si>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</si>
  <si>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</si>
  <si>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</si>
  <si>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</si>
  <si>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</si>
  <si>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</si>
  <si>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</si>
  <si>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</si>
  <si>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</si>
  <si>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</si>
  <si>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</si>
  <si>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</si>
  <si>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</si>
  <si>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</si>
  <si>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</si>
  <si>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</si>
  <si>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</si>
  <si>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</si>
  <si>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</si>
  <si>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</si>
  <si>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</si>
  <si>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</si>
  <si>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</si>
  <si>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</si>
  <si>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</si>
  <si>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</si>
  <si>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</si>
  <si>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</si>
  <si>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</si>
  <si>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</si>
  <si>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</si>
  <si>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</si>
  <si>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</si>
  <si>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</si>
  <si>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</si>
  <si>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</si>
  <si>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</si>
  <si>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</si>
  <si>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</si>
  <si>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</si>
  <si>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</si>
  <si>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</si>
  <si>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</si>
  <si>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</si>
  <si>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</si>
  <si>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</si>
  <si>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</si>
  <si>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</si>
  <si>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</si>
  <si>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</si>
  <si>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</si>
  <si>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</si>
  <si>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</si>
  <si>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</si>
  <si>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</si>
  <si>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</si>
  <si>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</si>
  <si>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</si>
  <si>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</si>
  <si>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</si>
  <si>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</si>
  <si>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</si>
  <si>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</si>
  <si>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</si>
  <si>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</si>
  <si>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</si>
  <si>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</si>
  <si>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</si>
  <si>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</si>
  <si>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</si>
  <si>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</si>
  <si>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</si>
  <si>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</si>
  <si>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</si>
  <si>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</si>
  <si>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</si>
  <si>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</si>
  <si>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</si>
  <si>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</si>
  <si>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</si>
  <si>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</si>
  <si>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</si>
  <si>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</si>
  <si>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</si>
  <si>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</si>
  <si>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</si>
  <si>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</si>
  <si>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</si>
  <si>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</si>
  <si>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</si>
  <si>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</si>
  <si>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</si>
  <si>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</si>
  <si>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</si>
  <si>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</si>
  <si>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</si>
  <si>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</si>
  <si>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</si>
  <si>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</si>
  <si>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</si>
  <si>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</si>
  <si>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</si>
  <si>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</si>
  <si>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</si>
  <si>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</si>
  <si>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</si>
  <si>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</si>
  <si>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</si>
  <si>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</si>
  <si>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</si>
  <si>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Правый</t>
  </si>
  <si>
    <t>Gaia First</t>
  </si>
  <si>
    <t>200 ml</t>
  </si>
  <si>
    <t>30 ml</t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</si>
  <si>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 В зону среднего сегмента с частичным покрытием дистального сегмента ОА и  полным покрытием пролонгированного значимого стеноза  ОА последовательно с оверлаппингом имплантированы DES Resolute Integrity 2.5-22, давлением 12 атм. и DES Resolute Integrity 2.75-26, давлением 14 с постдилатацией  зоны оверлапинга БК от стента 2.75-26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</si>
  <si>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150 ml</t>
  </si>
  <si>
    <t>14:24</t>
  </si>
  <si>
    <t>Ахмедов М.М.О.</t>
  </si>
  <si>
    <t>стенозы 40%</t>
  </si>
  <si>
    <r>
      <t xml:space="preserve">стенозы проксимального сегмента, ХФО на уровне дистального сегмента с контрастированием за счёт мостовых коллатералей. </t>
    </r>
    <r>
      <rPr>
        <i/>
        <u/>
        <sz val="9"/>
        <color theme="1"/>
        <rFont val="Arial"/>
        <family val="2"/>
        <charset val="204"/>
      </rPr>
      <t xml:space="preserve">Y - образный шунт в ВТК и ДВ окклюзирован от устья </t>
    </r>
  </si>
  <si>
    <r>
      <rPr>
        <b/>
        <i/>
        <sz val="10"/>
        <color theme="1"/>
        <rFont val="Arial"/>
        <family val="2"/>
        <charset val="204"/>
      </rPr>
      <t>стеноз устья и проксимального сегмента 50%,  на границе проксимального и среднего сегмента ХТО</t>
    </r>
    <r>
      <rPr>
        <sz val="10"/>
        <color theme="1"/>
        <rFont val="Arial"/>
        <family val="2"/>
        <charset val="204"/>
      </rPr>
      <t>.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u/>
        <sz val="10"/>
        <color theme="1"/>
        <rFont val="Arial"/>
        <family val="2"/>
        <charset val="204"/>
      </rPr>
      <t>Антеградны</t>
    </r>
    <r>
      <rPr>
        <b/>
        <sz val="10"/>
        <color theme="1"/>
        <rFont val="Arial"/>
        <family val="2"/>
        <charset val="204"/>
      </rPr>
      <t>й кровоток по ПНА TIMI 0</t>
    </r>
    <r>
      <rPr>
        <sz val="10"/>
        <color theme="1"/>
        <rFont val="Arial"/>
        <family val="2"/>
        <charset val="204"/>
      </rPr>
      <t xml:space="preserve">. Определяется </t>
    </r>
    <r>
      <rPr>
        <i/>
        <u/>
        <sz val="10"/>
        <color theme="1"/>
        <rFont val="Arial"/>
        <family val="2"/>
        <charset val="204"/>
      </rPr>
      <t xml:space="preserve">маммарно-коронырнй шунт в ПНА, </t>
    </r>
    <r>
      <rPr>
        <sz val="10"/>
        <color theme="1"/>
        <rFont val="Arial"/>
        <family val="2"/>
        <charset val="204"/>
      </rPr>
      <t xml:space="preserve">шунт без стенотических изменений. Средний и дистальные сегменты ПНА контрастируется в полном объёме. </t>
    </r>
    <r>
      <rPr>
        <i/>
        <u/>
        <sz val="10"/>
        <color theme="1"/>
        <rFont val="Arial"/>
        <family val="2"/>
        <charset val="204"/>
      </rPr>
      <t xml:space="preserve">Y - образный аортокоронарный шунт в ВТК и ДВ окклюзирован от устья </t>
    </r>
  </si>
  <si>
    <r>
      <rPr>
        <b/>
        <sz val="10"/>
        <color theme="1"/>
        <rFont val="Arial"/>
        <family val="2"/>
        <charset val="204"/>
      </rPr>
      <t>ХТО на уровне проксимального сегмента</t>
    </r>
    <r>
      <rPr>
        <sz val="10"/>
        <color theme="1"/>
        <rFont val="Arial"/>
        <family val="2"/>
        <charset val="204"/>
      </rPr>
      <t>. Коллатеральный кровоток в ПКА не определяется. Аортокоронарный шунт в ПКА на уровне проксимального сегмента окклюзирован. Дистальное русло ПКА не контрастируется.</t>
    </r>
  </si>
  <si>
    <t>1) Y - образный аортокоронарный  шунт: окклюзирован. 2) Аортокоронарный шунт в ПКА: окклюзирован. 3) Маммарно-коронарный шунт в ПНА: функционирует.</t>
  </si>
  <si>
    <r>
      <t xml:space="preserve">1) Строгий контроль места пункции! 2) С учётом крайне тяжёлого характера поражения коронарного русла и давности заболевания  совместо с зав.отд РХМДиЛ  Карчевским Д.В. а так же вр. РХМДиЛ Паращенко А.Ф. принято решение в пользу </t>
    </r>
    <r>
      <rPr>
        <b/>
        <u/>
        <sz val="10"/>
        <color theme="1"/>
        <rFont val="Aharoni"/>
        <charset val="177"/>
      </rPr>
      <t>консервативной стратегии</t>
    </r>
    <r>
      <rPr>
        <sz val="10"/>
        <color theme="1"/>
        <rFont val="Aharoni"/>
        <charset val="177"/>
      </rPr>
      <t xml:space="preserve"> т.к  риски возможных тяжёлых параоперационных осложнений значительно превышают потенциальнеую пользу ЧКВ.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</si>
</sst>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i/>
      <u/>
      <sz val="9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u/>
      <sz val="10"/>
      <color theme="1"/>
      <name val="Arial"/>
      <family val="2"/>
      <charset val="204"/>
    </font>
    <font>
      <i/>
      <u/>
      <sz val="10"/>
      <color theme="1"/>
      <name val="Arial"/>
      <family val="2"/>
      <charset val="204"/>
    </font>
    <font>
      <b/>
      <u/>
      <sz val="10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1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2" fillId="0" borderId="0" xfId="0" applyFont="1" applyAlignment="1">
      <alignment horizontal="centerContinuous" vertical="top" wrapText="1"/>
    </xf>
    <xf numFmtId="0" fontId="62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3" fillId="0" borderId="12" xfId="0" applyFont="1" applyBorder="1" applyAlignment="1" applyProtection="1">
      <alignment vertical="top" wrapText="1"/>
      <protection locked="0"/>
    </xf>
    <xf numFmtId="0" fontId="64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3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5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2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2" fillId="0" borderId="11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72" fillId="0" borderId="13" xfId="0" applyFont="1" applyBorder="1" applyAlignment="1" applyProtection="1">
      <alignment horizontal="justify" vertical="top" wrapText="1"/>
      <protection locked="0"/>
    </xf>
    <xf numFmtId="0" fontId="72" fillId="0" borderId="3" xfId="0" applyFont="1" applyBorder="1" applyAlignment="1" applyProtection="1">
      <alignment horizontal="justify" vertical="top" wrapText="1"/>
      <protection locked="0"/>
    </xf>
    <xf numFmtId="0" fontId="7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45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L23" sqref="L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214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A06.10.006.002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45386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0.51041666666666663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0.54861111111111105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0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21562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65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9697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525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4800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9.1199999999999992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527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26" t="s">
        <v>529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25" t="s">
        <v>528</v>
      </c>
      <c r="C27" s="226"/>
      <c r="D27" s="226"/>
      <c r="E27" s="226"/>
      <c r="F27" s="226"/>
      <c r="G27" s="226"/>
      <c r="H27" s="227"/>
    </row>
    <row r="28" spans="1:8" ht="15.6" customHeight="1">
      <c r="A28" s="38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38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32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33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9" t="s">
        <v>273</v>
      </c>
      <c r="B32" s="226" t="s">
        <v>530</v>
      </c>
      <c r="C32" s="226"/>
      <c r="D32" s="226"/>
      <c r="E32" s="226"/>
      <c r="F32" s="226"/>
      <c r="G32" s="226"/>
      <c r="H32" s="227"/>
    </row>
    <row r="33" spans="1:8" ht="14.45" customHeight="1">
      <c r="A33" s="38"/>
      <c r="B33" s="228"/>
      <c r="C33" s="228"/>
      <c r="D33" s="228"/>
      <c r="E33" s="228"/>
      <c r="F33" s="228"/>
      <c r="G33" s="228"/>
      <c r="H33" s="229"/>
    </row>
    <row r="34" spans="1:8" ht="15.6" customHeight="1">
      <c r="A34" s="38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38"/>
      <c r="B35" s="228"/>
      <c r="C35" s="228"/>
      <c r="D35" s="228"/>
      <c r="E35" s="228"/>
      <c r="F35" s="228"/>
      <c r="G35" s="228"/>
      <c r="H35" s="229"/>
    </row>
    <row r="36" spans="1:8" ht="15.6" customHeight="1">
      <c r="A36" s="38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8"/>
      <c r="D37" s="208" t="str">
        <f>IF($A$6=Вмешательства!$D$3,Вмешательства!$F$18,"")</f>
        <v>ШУНТЫ:</v>
      </c>
      <c r="E37" s="208"/>
      <c r="F37" s="119"/>
      <c r="G37" s="119"/>
      <c r="H37" s="123"/>
    </row>
    <row r="38" spans="1:8" ht="14.45" customHeight="1">
      <c r="A38" s="38"/>
      <c r="C38" s="124"/>
      <c r="D38" s="253" t="s">
        <v>531</v>
      </c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532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J11" sqref="J1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2" t="s">
        <v>208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1"/>
      <c r="D8" s="241"/>
      <c r="E8" s="241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</v>
      </c>
      <c r="C9" s="241"/>
      <c r="D9" s="241"/>
      <c r="E9" s="241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</v>
      </c>
      <c r="B10" s="190"/>
      <c r="C10" s="245"/>
      <c r="D10" s="245"/>
      <c r="E10" s="245"/>
      <c r="F10" s="194"/>
      <c r="G10" s="118"/>
      <c r="H10" s="39"/>
    </row>
    <row r="11" spans="1:8">
      <c r="A11" s="193"/>
      <c r="B11" s="197"/>
      <c r="C11" s="203">
        <f>SUM(F8:F10)</f>
        <v>0</v>
      </c>
      <c r="H11" s="39"/>
    </row>
    <row r="12" spans="1:8" ht="18.75">
      <c r="A12" s="75" t="s">
        <v>191</v>
      </c>
      <c r="B12" s="20">
        <f>КАГ!B8</f>
        <v>45386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0.70486111111111116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Ахмедов М.М.О.</v>
      </c>
      <c r="C16" s="204">
        <f>LEN(КАГ!B11)</f>
        <v>14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21562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65</v>
      </c>
      <c r="H18" s="39"/>
    </row>
    <row r="19" spans="1:8" ht="14.45" customHeight="1">
      <c r="A19" s="15" t="s">
        <v>12</v>
      </c>
      <c r="B19" s="68">
        <f>КАГ!B14</f>
        <v>9697</v>
      </c>
      <c r="C19" s="69"/>
      <c r="D19" s="69"/>
      <c r="E19" s="69"/>
      <c r="F19" s="69"/>
      <c r="G19" s="166" t="s">
        <v>401</v>
      </c>
      <c r="H19" s="181" t="str">
        <f>КАГ!H15</f>
        <v>14:24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4800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9.1199999999999992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0.5215277777777777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9" t="s">
        <v>523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522</v>
      </c>
      <c r="C40" s="120"/>
      <c r="D40" s="246" t="s">
        <v>518</v>
      </c>
      <c r="E40" s="247"/>
      <c r="F40" s="247"/>
      <c r="G40" s="247"/>
      <c r="H40" s="248"/>
    </row>
    <row r="41" spans="1:12" ht="14.45" customHeight="1">
      <c r="A41" s="32"/>
      <c r="B41" s="28"/>
      <c r="C41" s="120"/>
      <c r="D41" s="247"/>
      <c r="E41" s="247"/>
      <c r="F41" s="247"/>
      <c r="G41" s="247"/>
      <c r="H41" s="248"/>
    </row>
    <row r="42" spans="1:12" ht="14.45" customHeight="1">
      <c r="A42" s="32"/>
      <c r="B42" s="28"/>
      <c r="C42" s="120"/>
      <c r="D42" s="247"/>
      <c r="E42" s="247"/>
      <c r="F42" s="247"/>
      <c r="G42" s="247"/>
      <c r="H42" s="248"/>
    </row>
    <row r="43" spans="1:12" ht="14.45" customHeight="1">
      <c r="A43" s="32"/>
      <c r="B43" s="28"/>
      <c r="C43" s="120"/>
      <c r="D43" s="247"/>
      <c r="E43" s="247"/>
      <c r="F43" s="247"/>
      <c r="G43" s="247"/>
      <c r="H43" s="248"/>
    </row>
    <row r="44" spans="1:12" ht="14.45" customHeight="1">
      <c r="A44" s="32"/>
      <c r="B44" s="28"/>
      <c r="C44" s="120"/>
      <c r="D44" s="247"/>
      <c r="E44" s="247"/>
      <c r="F44" s="247"/>
      <c r="G44" s="247"/>
      <c r="H44" s="248"/>
      <c r="L44" s="161"/>
    </row>
    <row r="45" spans="1:12" ht="14.45" customHeight="1">
      <c r="A45" s="32"/>
      <c r="B45" s="28"/>
      <c r="C45" s="120"/>
      <c r="D45" s="247"/>
      <c r="E45" s="247"/>
      <c r="F45" s="247"/>
      <c r="G45" s="247"/>
      <c r="H45" s="248"/>
    </row>
    <row r="46" spans="1:12" ht="14.45" customHeight="1">
      <c r="A46" s="32"/>
      <c r="B46" s="28"/>
      <c r="C46" s="120"/>
      <c r="D46" s="247"/>
      <c r="E46" s="247"/>
      <c r="F46" s="247"/>
      <c r="G46" s="247"/>
      <c r="H46" s="248"/>
    </row>
    <row r="47" spans="1:12" ht="14.45" customHeight="1">
      <c r="A47" s="38"/>
      <c r="C47" s="120"/>
      <c r="D47" s="247"/>
      <c r="E47" s="247"/>
      <c r="F47" s="247"/>
      <c r="G47" s="247"/>
      <c r="H47" s="248"/>
    </row>
    <row r="48" spans="1:12" ht="14.45" customHeight="1">
      <c r="A48" s="38"/>
      <c r="C48" s="120"/>
      <c r="D48" s="247"/>
      <c r="E48" s="247"/>
      <c r="F48" s="247"/>
      <c r="G48" s="247"/>
      <c r="H48" s="248"/>
    </row>
    <row r="49" spans="1:8" ht="14.45" customHeight="1">
      <c r="A49" s="38"/>
      <c r="C49" s="120"/>
      <c r="D49" s="247"/>
      <c r="E49" s="247"/>
      <c r="F49" s="247"/>
      <c r="G49" s="247"/>
      <c r="H49" s="248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32" t="s">
        <v>374</v>
      </c>
      <c r="B52" s="233"/>
      <c r="C52" s="233"/>
      <c r="D52" s="233"/>
      <c r="E52" s="233"/>
      <c r="F52" s="234"/>
      <c r="H52" s="39"/>
    </row>
    <row r="53" spans="1:8" ht="15" customHeight="1">
      <c r="A53" s="235"/>
      <c r="B53" s="236"/>
      <c r="C53" s="236"/>
      <c r="D53" s="236"/>
      <c r="E53" s="236"/>
      <c r="F53" s="237"/>
      <c r="G53" s="74" t="str">
        <f>IF(ISBLANK(H13),"",H13)</f>
        <v/>
      </c>
      <c r="H53" s="64"/>
    </row>
    <row r="54" spans="1:8">
      <c r="A54" s="238"/>
      <c r="B54" s="239"/>
      <c r="C54" s="239"/>
      <c r="D54" s="239"/>
      <c r="E54" s="239"/>
      <c r="F54" s="240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45386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Ахмедов М.М.О.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A06.10.006.002</v>
      </c>
      <c r="B5" s="134" t="str">
        <f>IF(ISBLANK(КАГ!A6),"",КАГ!A6)</f>
        <v>КОРОНАРОШУНТОГРАФИЯ</v>
      </c>
      <c r="C5" s="132" t="s">
        <v>8</v>
      </c>
      <c r="D5" s="102">
        <f>КАГ!$B$12</f>
        <v>21562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65</v>
      </c>
    </row>
    <row r="7" spans="1:4">
      <c r="A7" s="38"/>
      <c r="C7" s="101" t="s">
        <v>12</v>
      </c>
      <c r="D7" s="103">
        <f>КАГ!$B$14</f>
        <v>9697</v>
      </c>
    </row>
    <row r="8" spans="1:4">
      <c r="A8" s="195" t="str">
        <f>ЧКВ!$A$9</f>
        <v xml:space="preserve">Код модели: 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 xml:space="preserve">Код метода: 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45386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520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1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105">
      <c r="A1" s="1" t="str">
        <f>CONCATENATE(КАГ!A18," ",КАГ!B18,". ",КАГ!A20," ",КАГ!B20,". ",КАГ!A22," ",КАГ!B22,". ")</f>
        <v xml:space="preserve">Тип: Правый. Ствол ЛКА: стенозы 40%. Бассейн ПНА: стеноз устья и проксимального сегмента 50%,  на границе проксимального и среднего сегмента ХТО. Антеградный кровоток по ПНА TIMI 0. Определяется маммарно-коронырнй шунт в ПНА, шунт без стенотических изменений. Средний и дистальные сегменты ПНА контрастируется в полном объёме. Y - образный аортокоронарный шунт в ВТК и ДВ окклюзирован от устья 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2024-04-04T10:36:59Z</cp:lastPrinted>
  <dcterms:created xsi:type="dcterms:W3CDTF">2015-06-05T18:19:34Z</dcterms:created>
  <dcterms:modified xsi:type="dcterms:W3CDTF">2024-04-04T10:37:01Z</dcterms:modified>
</cp:coreProperties>
</file>