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4" i="1"/>
  <c r="F75" i="1"/>
  <c r="F76" i="1"/>
  <c r="F77" i="1"/>
  <c r="F78" i="1"/>
  <c r="G74" i="1"/>
  <c r="G75" i="1"/>
  <c r="G76" i="1"/>
  <c r="G77" i="1"/>
  <c r="G78" i="1"/>
  <c r="H74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3" i="1" l="1"/>
  <c r="P14" i="1" s="1"/>
  <c r="F13" i="1"/>
  <c r="F14" i="1" s="1"/>
  <c r="F15" i="1" s="1"/>
  <c r="O56" i="1"/>
  <c r="O57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15" i="1" l="1"/>
  <c r="E64" i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16" i="1" l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17" i="1" l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AB59" i="1"/>
  <c r="O61" i="1"/>
  <c r="AB56" i="1"/>
  <c r="AB60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3" i="1" l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P21" i="1" l="1"/>
  <c r="Q69" i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P22" i="1" l="1"/>
  <c r="AC21" i="1"/>
  <c r="AB58" i="1"/>
  <c r="O73" i="1"/>
  <c r="AB71" i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O74" i="1"/>
  <c r="AB74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3" i="1" l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U74" i="1" s="1"/>
  <c r="J71" i="1"/>
  <c r="I71" i="1"/>
  <c r="F70" i="1"/>
  <c r="F71" i="1" s="1"/>
  <c r="F72" i="1" s="1"/>
  <c r="F73" i="1" s="1"/>
  <c r="S74" i="1" s="1"/>
  <c r="U71" i="1"/>
  <c r="U2" i="1"/>
  <c r="U49" i="1"/>
  <c r="U43" i="1"/>
  <c r="U67" i="1"/>
  <c r="U63" i="1"/>
  <c r="U62" i="1"/>
  <c r="U53" i="1"/>
  <c r="U48" i="1"/>
  <c r="U50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U68" i="1" l="1"/>
  <c r="U65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S73" i="1"/>
  <c r="I72" i="1"/>
  <c r="J72" i="1"/>
  <c r="S72" i="1"/>
  <c r="S43" i="1"/>
  <c r="S60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P32" i="1" l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W57" i="1"/>
  <c r="W69" i="1"/>
  <c r="W55" i="1"/>
  <c r="W71" i="1"/>
  <c r="W47" i="1"/>
  <c r="W42" i="1"/>
  <c r="W54" i="1"/>
  <c r="W62" i="1"/>
  <c r="W39" i="1"/>
  <c r="W50" i="1"/>
  <c r="I74" i="1"/>
  <c r="V66" i="1" s="1"/>
  <c r="V46" i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66" i="1" l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37" i="1" l="1"/>
  <c r="K73" i="1"/>
  <c r="N67" i="1"/>
  <c r="AA66" i="1"/>
  <c r="AA67" i="1"/>
  <c r="AA64" i="1"/>
  <c r="AA65" i="1"/>
  <c r="T2" i="1"/>
  <c r="G61" i="1"/>
  <c r="AA62" i="1"/>
  <c r="AA61" i="1"/>
  <c r="AA60" i="1"/>
  <c r="AA59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43" i="1"/>
  <c r="X39" i="1"/>
  <c r="X6" i="1"/>
  <c r="X14" i="1"/>
  <c r="X42" i="1"/>
  <c r="X32" i="1"/>
  <c r="X73" i="1"/>
  <c r="X63" i="1"/>
  <c r="X56" i="1"/>
  <c r="X29" i="1"/>
  <c r="X9" i="1"/>
  <c r="X8" i="1"/>
  <c r="X67" i="1"/>
  <c r="X53" i="1"/>
  <c r="X57" i="1"/>
  <c r="X41" i="1"/>
  <c r="X36" i="1"/>
  <c r="X18" i="1"/>
  <c r="X40" i="1"/>
  <c r="X33" i="1"/>
  <c r="X22" i="1"/>
  <c r="X3" i="1"/>
  <c r="X27" i="1"/>
  <c r="X25" i="1"/>
  <c r="X31" i="1"/>
  <c r="X35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59" i="1" l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AA68" i="1"/>
  <c r="N69" i="1"/>
  <c r="AA69" i="1" s="1"/>
  <c r="AA22" i="1"/>
  <c r="AA23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AA47" i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C54" i="1" l="1"/>
  <c r="AC52" i="1"/>
  <c r="AC68" i="1"/>
  <c r="P69" i="1"/>
  <c r="P70" i="1" s="1"/>
  <c r="P71" i="1" s="1"/>
  <c r="P72" i="1" s="1"/>
  <c r="P73" i="1" s="1"/>
  <c r="AC53" i="1"/>
  <c r="AC50" i="1"/>
  <c r="AC49" i="1"/>
  <c r="AC48" i="1"/>
  <c r="T73" i="1"/>
  <c r="G73" i="1"/>
  <c r="T74" i="1" s="1"/>
  <c r="AA31" i="1"/>
  <c r="N71" i="1"/>
  <c r="AA71" i="1" s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73" i="1" l="1"/>
  <c r="P74" i="1"/>
  <c r="AC51" i="1" s="1"/>
  <c r="AA12" i="1"/>
  <c r="N72" i="1"/>
  <c r="N73" i="1" s="1"/>
  <c r="L67" i="1"/>
  <c r="M61" i="1"/>
  <c r="AA73" i="1" l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AA72" i="1"/>
  <c r="AA58" i="1"/>
  <c r="L68" i="1"/>
  <c r="M62" i="1"/>
  <c r="Y2" i="1"/>
  <c r="AA74" i="1" l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<sst xmlns="http://schemas.openxmlformats.org/spreadsheetml/2006/main" count="888" uniqueCount="535">
  <si>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</si>
  <si>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</si>
  <si>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</si>
  <si>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</si>
  <si>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</si>
  <si>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</si>
  <si>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</si>
  <si>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</si>
  <si>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</si>
  <si>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</si>
  <si>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</si>
  <si>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</si>
  <si>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</si>
  <si>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</si>
  <si>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</si>
  <si>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</si>
  <si>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</si>
  <si>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</si>
  <si>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</si>
  <si>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</si>
  <si>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</si>
  <si>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</si>
  <si>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</si>
  <si>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</si>
  <si>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</si>
  <si>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</si>
  <si>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</si>
  <si>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</si>
  <si>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</si>
  <si>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</si>
  <si>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</si>
  <si>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</si>
  <si>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</si>
  <si>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</si>
  <si>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</si>
  <si>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</si>
  <si>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</si>
  <si>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</si>
  <si>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</si>
  <si>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</si>
  <si>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</si>
  <si>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</si>
  <si>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</si>
  <si>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</si>
  <si>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</si>
  <si>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</si>
  <si>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</si>
  <si>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</si>
  <si>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</si>
  <si>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</si>
  <si>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</si>
  <si>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</si>
  <si>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</si>
  <si>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</si>
  <si>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</si>
  <si>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</si>
  <si>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</si>
  <si>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</si>
  <si>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</si>
  <si>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</si>
  <si>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</si>
  <si>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</si>
  <si>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</si>
  <si>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</si>
  <si>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</si>
  <si>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</si>
  <si>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</si>
  <si>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</si>
  <si>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</si>
  <si>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</si>
  <si>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</si>
  <si>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</si>
  <si>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</si>
  <si>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</si>
  <si>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</si>
  <si>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</si>
  <si>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</si>
  <si>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</si>
  <si>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</si>
  <si>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</si>
  <si>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</si>
  <si>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</si>
  <si>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</si>
  <si>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</si>
  <si>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</si>
  <si>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</si>
  <si>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</si>
  <si>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</si>
  <si>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</si>
  <si>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</si>
  <si>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</si>
  <si>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</si>
  <si>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</si>
  <si>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</si>
  <si>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</si>
  <si>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</si>
  <si>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</si>
  <si>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</si>
  <si>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</si>
  <si>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</si>
  <si>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</si>
  <si>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</si>
  <si>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</si>
  <si>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</si>
  <si>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</si>
  <si>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</si>
  <si>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</si>
  <si>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</si>
  <si>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</si>
  <si>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</si>
  <si>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</si>
  <si>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</si>
  <si>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</si>
  <si>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</si>
  <si>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</si>
  <si>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</si>
  <si>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</si>
  <si>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</si>
  <si>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</si>
  <si>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</si>
  <si>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</si>
  <si>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</si>
  <si>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</si>
  <si>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</si>
  <si>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</si>
  <si>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</si>
  <si>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</si>
  <si>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</si>
  <si>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</si>
  <si>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</si>
  <si>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</si>
  <si>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</si>
  <si>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</si>
  <si>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</si>
  <si>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</si>
  <si>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</si>
  <si>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</si>
  <si>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</si>
  <si>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</si>
  <si>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</si>
  <si>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</si>
  <si>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</si>
  <si>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</si>
  <si>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</si>
  <si>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</si>
  <si>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</si>
  <si>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</si>
  <si>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</si>
  <si>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</si>
  <si>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</si>
  <si>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</si>
  <si>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</si>
  <si>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</si>
  <si>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</si>
  <si>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</si>
  <si>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</si>
  <si>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</si>
  <si>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</si>
  <si>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</si>
  <si>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</si>
  <si>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</si>
  <si>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</si>
  <si>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</si>
  <si>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</si>
  <si>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</si>
  <si>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</si>
  <si>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</si>
  <si>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</si>
  <si>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</si>
  <si>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</si>
  <si>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</si>
  <si>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</si>
  <si>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</si>
  <si>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</si>
  <si>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</si>
  <si>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</si>
  <si>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</si>
  <si>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</si>
  <si>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</si>
  <si>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</si>
  <si>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</si>
  <si>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</si>
  <si>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</si>
  <si>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</si>
  <si>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</si>
  <si>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</si>
  <si>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</si>
  <si>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</si>
  <si>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</si>
  <si>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</si>
  <si>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</si>
  <si>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</si>
  <si>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</si>
  <si>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</si>
  <si>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</si>
  <si>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</si>
  <si>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</si>
  <si>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</si>
  <si>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</si>
  <si>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</si>
  <si>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</si>
  <si>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</si>
  <si>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</si>
  <si>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</si>
  <si>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</si>
  <si>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</si>
  <si>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</si>
  <si>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</si>
  <si>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</si>
  <si>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</si>
  <si>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</si>
  <si>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</si>
  <si>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</si>
  <si>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</si>
  <si>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</si>
  <si>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</si>
  <si>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</si>
  <si>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</si>
  <si>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</si>
  <si>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</si>
  <si>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</si>
  <si>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</si>
  <si>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</si>
  <si>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</si>
  <si>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</si>
  <si>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</si>
  <si>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</si>
  <si>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</si>
  <si>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</si>
  <si>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</si>
  <si>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</si>
  <si>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</si>
  <si>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</si>
  <si>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</si>
  <si>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</si>
  <si>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</si>
  <si>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</si>
  <si>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</si>
  <si>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</si>
  <si>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</si>
  <si>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</si>
  <si>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</si>
  <si>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</si>
  <si>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</si>
  <si>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</si>
  <si>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</si>
  <si>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</si>
  <si>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</si>
  <si>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</si>
  <si>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</si>
  <si>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</si>
  <si>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</si>
  <si>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</si>
  <si>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</si>
  <si>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</si>
  <si>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</si>
  <si>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</si>
  <si>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</si>
  <si>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</si>
  <si>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</si>
  <si>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</si>
  <si>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</si>
  <si>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</si>
  <si>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</si>
  <si>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</si>
  <si>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</si>
  <si>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</si>
  <si>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</si>
  <si>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</si>
  <si>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</si>
  <si>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</si>
  <si>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</si>
  <si>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</si>
  <si>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</si>
  <si>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</si>
  <si>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</si>
  <si>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</si>
  <si>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</si>
  <si>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</si>
  <si>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</si>
  <si>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</si>
  <si>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</si>
  <si>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</si>
  <si>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</si>
  <si>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</si>
  <si>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</si>
  <si>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</si>
  <si>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</si>
  <si>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</si>
  <si>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</si>
  <si>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</si>
  <si>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</si>
  <si>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</si>
  <si>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</si>
  <si>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</si>
  <si>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</si>
  <si>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</si>
  <si>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</si>
  <si>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</si>
  <si>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</si>
  <si>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</si>
  <si>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</si>
  <si>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</si>
  <si>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</si>
  <si>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</si>
  <si>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</si>
  <si>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</si>
  <si>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</si>
  <si>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</si>
  <si>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</si>
  <si>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</si>
  <si>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</si>
  <si>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</si>
  <si>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</si>
  <si>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</si>
  <si>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</si>
  <si>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</si>
  <si>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</si>
  <si>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</si>
  <si>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</si>
  <si>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</si>
  <si>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</si>
  <si>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</si>
  <si>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</si>
  <si>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</si>
  <si>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</si>
  <si>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</si>
  <si>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</si>
  <si>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</si>
  <si>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</si>
  <si>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</si>
  <si>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</si>
  <si>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</si>
  <si>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</si>
  <si>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</si>
  <si>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</si>
  <si>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</si>
  <si>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</si>
  <si>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</si>
  <si>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</si>
  <si>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</si>
  <si>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</si>
  <si>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</si>
  <si>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</si>
  <si>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</si>
  <si>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</si>
  <si>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</si>
  <si>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</si>
  <si>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</si>
  <si>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</si>
  <si>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</si>
  <si>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</si>
  <si>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</si>
  <si>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</si>
  <si>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</si>
  <si>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</si>
  <si>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</si>
  <si>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</si>
  <si>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</si>
  <si>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</si>
  <si>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</si>
  <si>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</si>
  <si>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</si>
  <si>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</si>
  <si>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</si>
  <si>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</si>
  <si>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</si>
  <si>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</si>
  <si>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</si>
  <si>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</si>
  <si>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</si>
  <si>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</si>
  <si>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</si>
  <si>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</si>
  <si>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</si>
  <si>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</si>
  <si>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</si>
  <si>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</si>
  <si>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</si>
  <si>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</si>
  <si>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</si>
  <si>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</si>
  <si>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</si>
  <si>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</si>
  <si>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</si>
  <si>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</si>
  <si>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</si>
  <si>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</si>
  <si>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</si>
  <si>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</si>
  <si>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</si>
  <si>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</si>
  <si>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</si>
  <si>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</si>
  <si>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</si>
  <si>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</si>
  <si>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</si>
  <si>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</si>
  <si>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</si>
  <si>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</si>
  <si>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</si>
  <si>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</si>
  <si>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</si>
  <si>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</si>
  <si>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</si>
  <si>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</si>
  <si>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</si>
  <si>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</si>
  <si>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</si>
  <si>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</si>
  <si>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</si>
  <si>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</si>
  <si>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</si>
  <si>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</si>
  <si>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</si>
  <si>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</si>
  <si>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</si>
  <si>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</si>
  <si>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</si>
  <si>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</si>
  <si>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</si>
  <si>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</si>
  <si>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</si>
  <si>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</si>
  <si>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</si>
  <si>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</si>
  <si>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</si>
  <si>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</si>
  <si>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</si>
  <si>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</si>
  <si>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</si>
  <si>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</si>
  <si>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</si>
  <si>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</si>
  <si>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</si>
  <si>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</si>
  <si>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</si>
  <si>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</si>
  <si>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</si>
  <si>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</si>
  <si>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</si>
  <si>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</si>
  <si>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</si>
  <si>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</si>
  <si>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</si>
  <si>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</si>
  <si>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</si>
  <si>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</si>
  <si>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</si>
  <si>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</si>
  <si>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</si>
  <si>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</si>
  <si>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</si>
  <si>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</si>
  <si>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</si>
  <si>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</si>
  <si>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</si>
  <si>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</si>
  <si>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</si>
  <si>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</si>
  <si>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</si>
  <si>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</si>
  <si>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</si>
  <si>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</si>
  <si>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</si>
  <si>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</si>
  <si>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</si>
  <si>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</si>
  <si>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</si>
  <si>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</si>
  <si>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</si>
  <si>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</si>
  <si>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</si>
  <si>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</si>
  <si>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</si>
  <si>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</si>
  <si>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</si>
  <si>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</si>
  <si>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</si>
  <si>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</si>
  <si>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</si>
  <si>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</si>
  <si>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</si>
  <si>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</si>
  <si>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</si>
  <si>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</si>
  <si>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</si>
  <si>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</si>
  <si>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</si>
  <si>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</si>
  <si>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</si>
  <si>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</si>
  <si>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</si>
  <si>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</si>
  <si>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</si>
  <si>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</si>
  <si>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</si>
  <si>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</si>
  <si>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</si>
  <si>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</si>
  <si>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</si>
  <si>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</si>
  <si>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</si>
  <si>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</si>
  <si>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</si>
  <si>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</si>
  <si>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</si>
  <si>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</si>
  <si>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</si>
  <si>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</si>
  <si>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</si>
  <si>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</si>
  <si>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</si>
  <si>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</si>
  <si>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</si>
  <si>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</si>
  <si>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</si>
  <si>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</si>
  <si>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</si>
  <si>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</si>
  <si>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</si>
  <si>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</si>
  <si>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DES, Калипсо</t>
  </si>
  <si>
    <t>250 ml</t>
  </si>
  <si>
    <t>17:48</t>
  </si>
  <si>
    <t>Иларионычева Ю.В.</t>
  </si>
  <si>
    <t>стеноз устья 30%, нестабильный стеноз дистальной трети ствола ЛКА 60%</t>
  </si>
  <si>
    <t xml:space="preserve">ОА отходит общим стволом - трифуркация. Определяется стеноз проксимальной трети ВТК_70%, ВТК_2, ВТК_3 - неровности контуров.  Антеградный  кровоток TIMI III. </t>
  </si>
  <si>
    <t>острая тромботическая окклюзия на уровне проксимального сегмента, дистальная тромбоэмболия ПНА.  Антеградный  кровоток TIMI 0. Слабый коллатеральный кровоток из ПКА в СВ ПНА.</t>
  </si>
  <si>
    <t>стеноз проксимального сегмента 30%, неровности контуров среднего и дистального сегментов.  Антеградный  кровоток  III.</t>
  </si>
  <si>
    <t>Совместно с д/кардиологом: с учетом клинических данных, ЭКГ и КАГ рекомендована ЧКВ бассейна ствола лка - пна.</t>
  </si>
  <si>
    <t>Meril Evermine50™</t>
  </si>
  <si>
    <t>Shunmei</t>
  </si>
  <si>
    <t>3,0 - 29</t>
  </si>
  <si>
    <t>Устье ствола ЛКА катетеризировано проводниковым катетером Launcher EBU 3.5 6Fr. Коронарный проводник fielder проведён в дистальный сегмент ПНА, проводник Shunmei для защиты проведен в дистальный сегмент ОА. Выполнена предилатация окклюзирующего стеноза ПНА БК Колибри 2.0-15. Аспирационным катетером Hunter удалось аспирировать тромб из дистального сегмента ПНА. В зону стеноза проксимального сегмента ПНА имплантирован  стенты DES Meril Evermine50 3.0-29, давлением 14 атм. В зону ствол ЛКА - ПНА с полным покрытием ствола ЛКА от устья и с оверлаппингом на предыдущий стент имплантирован  DES Resolute Integrity 3.5-22 мм, давлением 16 атм. Постдилатация стента в зоне ствола ЛКА  БК NC Аксиома  4.0-12, давленим до 18 атм. Рекроссинг проводников. Дилатация ячейки стента и устья ОА БК Колибри 2.0-15, давлением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полностью восстановлен  - TIMI III, апикальный сегмент полностью контрастируется. Диссекции и тромбоза ОА нет, кровоток TIMI III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</si>
</sst>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22" fillId="8" borderId="16" xfId="6" applyFont="1" applyBorder="1" applyAlignment="1" applyProtection="1">
      <alignment horizontal="left" vertical="center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4" sqref="N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0.67361111111111116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0.67847222222222225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4" t="s">
        <v>525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27249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14931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8800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16.72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218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4"/>
      <c r="G10" s="118"/>
      <c r="H10" s="39"/>
    </row>
    <row r="11" spans="1:8">
      <c r="A11" s="193"/>
      <c r="B11" s="197"/>
      <c r="C11" s="200">
        <f>SUM(F8:F10)</f>
        <v>2</v>
      </c>
      <c r="H11" s="39"/>
    </row>
    <row r="12" spans="1:8" ht="18.75">
      <c r="A12" s="75" t="s">
        <v>191</v>
      </c>
      <c r="B12" s="20">
        <f>КАГ!B8</f>
        <v>45437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0.67847222222222225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0.72569444444444453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4.7222222222222276E-2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Иларионычева Ю.В.</v>
      </c>
      <c r="C16" s="201">
        <f>LEN(КАГ!B11)</f>
        <v>17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27249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49</v>
      </c>
      <c r="H18" s="39"/>
    </row>
    <row r="19" spans="1:8" ht="14.45" customHeight="1">
      <c r="A19" s="15" t="s">
        <v>12</v>
      </c>
      <c r="B19" s="68">
        <f>КАГ!B14</f>
        <v>14931</v>
      </c>
      <c r="C19" s="69"/>
      <c r="D19" s="69"/>
      <c r="E19" s="69"/>
      <c r="F19" s="69"/>
      <c r="G19" s="166" t="s">
        <v>401</v>
      </c>
      <c r="H19" s="181" t="str">
        <f>КАГ!H15</f>
        <v>17:48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8800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16.72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0.68750000000000011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534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388</v>
      </c>
      <c r="C40" s="120"/>
      <c r="D40" s="240" t="s">
        <v>402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47" t="str">
        <f>КАГ!$B$11</f>
        <v>Иларионычева Ю.В.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27249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49</v>
      </c>
    </row>
    <row r="7" spans="1:4">
      <c r="A7" s="38"/>
      <c r="C7" s="101" t="s">
        <v>12</v>
      </c>
      <c r="D7" s="103">
        <f>КАГ!$B$14</f>
        <v>14931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45437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532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36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5" t="s">
        <v>518</v>
      </c>
      <c r="C18" s="136" t="s">
        <v>428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5" t="s">
        <v>376</v>
      </c>
      <c r="C19" s="183" t="s">
        <v>409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6" t="s">
        <v>531</v>
      </c>
      <c r="C20" s="136" t="s">
        <v>533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5" t="s">
        <v>324</v>
      </c>
      <c r="C21" s="136" t="s">
        <v>469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2" zoomScaleNormal="100" workbookViewId="0">
      <selection activeCell="C6" sqref="C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Shunmei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1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2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3</v>
      </c>
      <c r="C51" t="s">
        <v>532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8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58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s="131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1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s="162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454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455</v>
      </c>
    </row>
    <row r="59" spans="1:33">
      <c r="A59">
        <v>58</v>
      </c>
      <c r="B59" t="s">
        <v>6</v>
      </c>
      <c r="C59" t="s">
        <v>522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456</v>
      </c>
    </row>
    <row r="60" spans="1:33">
      <c r="A60">
        <v>59</v>
      </c>
      <c r="B60" t="s">
        <v>6</v>
      </c>
      <c r="C60" t="s">
        <v>531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457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418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1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328</v>
      </c>
      <c r="E67" s="198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учёта'!$B$17,Расходка[[#This Row],[Наименование расходного материала]])),MAX($I$1:I66)+1,0)</f>
        <v>0</v>
      </c>
      <c r="J67" s="198">
        <f>IF(ISNUMBER(SEARCH('Карта учёта'!$B$18,Расходка[[#This Row],[Наименование расходного материала]])),MAX($J$1:J66)+1,0)</f>
        <v>0</v>
      </c>
      <c r="K67" s="198">
        <f>IF(ISNUMBER(SEARCH('Карта учёта'!$B$19,Расходка[[#This Row],[Наименование расходного материала]])),MAX($K$1:K66)+1,0)</f>
        <v>0</v>
      </c>
      <c r="L67" s="198">
        <f>IF(ISNUMBER(SEARCH('Карта учёта'!$B$20,Расходка[[#This Row],[Наименование расходного материала]])),MAX($L$1:L66)+1,0)</f>
        <v>0</v>
      </c>
      <c r="M67" s="198">
        <f>IF(ISNUMBER(SEARCH('Карта учёта'!$B$21,Расходка[[#This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98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/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учёта'!$B$17,Расходка[[#This Row],[Наименование расходного материала]])),MAX($I$1:I67)+1,0)</f>
        <v>0</v>
      </c>
      <c r="J68" s="198">
        <f>IF(ISNUMBER(SEARCH('Карта учёта'!$B$18,Расходка[[#This Row],[Наименование расходного материала]])),MAX($J$1:J67)+1,0)</f>
        <v>0</v>
      </c>
      <c r="K68" s="198">
        <f>IF(ISNUMBER(SEARCH('Карта учёта'!$B$19,Расходка[[#This Row],[Наименование расходного материала]])),MAX($K$1:K67)+1,0)</f>
        <v>0</v>
      </c>
      <c r="L68" s="198">
        <f>IF(ISNUMBER(SEARCH('Карта учёта'!$B$20,Расходка[[#This Row],[Наименование расходного материала]])),MAX($L$1:L67)+1,0)</f>
        <v>0</v>
      </c>
      <c r="M68" s="198">
        <f>IF(ISNUMBER(SEARCH('Карта учёта'!$B$21,Расходка[[#This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/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335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учёта'!$B$17,Расходка[[#This Row],[Наименование расходного материала]])),MAX($I$1:I68)+1,0)</f>
        <v>0</v>
      </c>
      <c r="J69" s="198">
        <f>IF(ISNUMBER(SEARCH('Карта учёта'!$B$18,Расходка[[#This Row],[Наименование расходного материала]])),MAX($J$1:J68)+1,0)</f>
        <v>0</v>
      </c>
      <c r="K69" s="198">
        <f>IF(ISNUMBER(SEARCH('Карта учёта'!$B$19,Расходка[[#This Row],[Наименование расходного материала]])),MAX($K$1:K68)+1,0)</f>
        <v>0</v>
      </c>
      <c r="L69" s="198">
        <f>IF(ISNUMBER(SEARCH('Карта учёта'!$B$20,Расходка[[#This Row],[Наименование расходного материала]])),MAX($L$1:L68)+1,0)</f>
        <v>0</v>
      </c>
      <c r="M69" s="198">
        <f>IF(ISNUMBER(SEARCH('Карта учёта'!$B$21,Расходка[[#This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/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330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учёта'!$B$17,Расходка[[#This Row],[Наименование расходного материала]])),MAX($I$1:I69)+1,0)</f>
        <v>0</v>
      </c>
      <c r="J70" s="198">
        <f>IF(ISNUMBER(SEARCH('Карта учёта'!$B$18,Расходка[[#This Row],[Наименование расходного материала]])),MAX($J$1:J69)+1,0)</f>
        <v>0</v>
      </c>
      <c r="K70" s="198">
        <f>IF(ISNUMBER(SEARCH('Карта учёта'!$B$19,Расходка[[#This Row],[Наименование расходного материала]])),MAX($K$1:K69)+1,0)</f>
        <v>0</v>
      </c>
      <c r="L70" s="198">
        <f>IF(ISNUMBER(SEARCH('Карта учёта'!$B$20,Расходка[[#This Row],[Наименование расходного материала]])),MAX($L$1:L69)+1,0)</f>
        <v>0</v>
      </c>
      <c r="M70" s="198">
        <f>IF(ISNUMBER(SEARCH('Карта учёта'!$B$21,Расходка[[#This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/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466</v>
      </c>
    </row>
    <row r="71" spans="1:33">
      <c r="A71">
        <v>70</v>
      </c>
      <c r="B71" t="s">
        <v>4</v>
      </c>
      <c r="C7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учёта'!$B$17,Расходка[[#This Row],[Наименование расходного материала]])),MAX($I$1:I70)+1,0)</f>
        <v>0</v>
      </c>
      <c r="J71" s="198">
        <f>IF(ISNUMBER(SEARCH('Карта учёта'!$B$18,Расходка[[#This Row],[Наименование расходного материала]])),MAX($J$1:J70)+1,0)</f>
        <v>0</v>
      </c>
      <c r="K71" s="198">
        <f>IF(ISNUMBER(SEARCH('Карта учёта'!$B$19,Расходка[[#This Row],[Наименование расходного материала]])),MAX($K$1:K70)+1,0)</f>
        <v>0</v>
      </c>
      <c r="L71" s="198">
        <f>IF(ISNUMBER(SEARCH('Карта учёта'!$B$20,Расходка[[#This Row],[Наименование расходного материала]])),MAX($L$1:L70)+1,0)</f>
        <v>0</v>
      </c>
      <c r="M71" s="198">
        <f>IF(ISNUMBER(SEARCH('Карта учёта'!$B$21,Расходка[[#This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421</v>
      </c>
    </row>
    <row r="72" spans="1:33">
      <c r="A72">
        <v>71</v>
      </c>
      <c r="B72" t="s">
        <v>4</v>
      </c>
      <c r="C72" t="s">
        <v>341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учёта'!$B$17,Расходка[[#This Row],[Наименование расходного материала]])),MAX($I$1:I71)+1,0)</f>
        <v>0</v>
      </c>
      <c r="J72" s="198">
        <f>IF(ISNUMBER(SEARCH('Карта учёта'!$B$18,Расходка[[#This Row],[Наименование расходного материала]])),MAX($J$1:J71)+1,0)</f>
        <v>0</v>
      </c>
      <c r="K72" s="198">
        <f>IF(ISNUMBER(SEARCH('Карта учёта'!$B$19,Расходка[[#This Row],[Наименование расходного материала]])),MAX($K$1:K71)+1,0)</f>
        <v>0</v>
      </c>
      <c r="L72" s="198">
        <f>IF(ISNUMBER(SEARCH('Карта учёта'!$B$20,Расходка[[#This Row],[Наименование расходного материала]])),MAX($L$1:L71)+1,0)</f>
        <v>0</v>
      </c>
      <c r="M72" s="198">
        <f>IF(ISNUMBER(SEARCH('Карта учёта'!$B$21,Расходка[[#This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467</v>
      </c>
    </row>
    <row r="73" spans="1:33">
      <c r="A73">
        <v>72</v>
      </c>
      <c r="B73" t="s">
        <v>4</v>
      </c>
      <c r="C73" t="s">
        <v>340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учёта'!$B$17,Расходка[[#This Row],[Наименование расходного материала]])),MAX($I$1:I72)+1,0)</f>
        <v>0</v>
      </c>
      <c r="J73" s="198">
        <f>IF(ISNUMBER(SEARCH('Карта учёта'!$B$18,Расходка[[#This Row],[Наименование расходного материала]])),MAX($J$1:J72)+1,0)</f>
        <v>0</v>
      </c>
      <c r="K73" s="198">
        <f>IF(ISNUMBER(SEARCH('Карта учёта'!$B$19,Расходка[[#This Row],[Наименование расходного материала]])),MAX($K$1:K72)+1,0)</f>
        <v>0</v>
      </c>
      <c r="L73" s="198">
        <f>IF(ISNUMBER(SEARCH('Карта учёта'!$B$20,Расходка[[#This Row],[Наименование расходного материала]])),MAX($L$1:L72)+1,0)</f>
        <v>0</v>
      </c>
      <c r="M73" s="198">
        <f>IF(ISNUMBER(SEARCH('Карта учёта'!$B$21,Расходка[[#This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72</v>
      </c>
      <c r="O73" s="198">
        <f>IF(ISNUMBER(SEARCH('Карта учёта'!$B$23,Расходка[[#This Row],[Наименование расходного материала]])),MAX($O$1:O72)+1,0)</f>
        <v>72</v>
      </c>
      <c r="P73" s="198">
        <f>IF(ISNUMBER(SEARCH('Карта учёта'!$B$24,Расходка[[#This Row],[Наименование расходного материала]])),MAX($P$1:P72)+1,0)</f>
        <v>72</v>
      </c>
      <c r="Q73" s="198">
        <f>IF(ISNUMBER(SEARCH('Карта учёта'!$B$25,Расходка[[#This Row],[Наименование расходного материала]])),MAX($Q$1:Q72)+1,0)</f>
        <v>72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422</v>
      </c>
    </row>
    <row r="74" spans="1:33">
      <c r="A74">
        <v>73</v>
      </c>
      <c r="B74" t="s">
        <v>301</v>
      </c>
      <c r="C74" s="1" t="s">
        <v>332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учёта'!$B$17,Расходка[[#This Row],[Наименование расходного материала]])),MAX($I$1:I73)+1,0)</f>
        <v>0</v>
      </c>
      <c r="J74" s="198">
        <f>IF(ISNUMBER(SEARCH('Карта учёта'!$B$18,Расходка[[#This Row],[Наименование расходного материала]])),MAX($J$1:J73)+1,0)</f>
        <v>0</v>
      </c>
      <c r="K74" s="198">
        <f>IF(ISNUMBER(SEARCH('Карта учёта'!$B$19,Расходка[[#This Row],[Наименование расходного материала]])),MAX($K$1:K73)+1,0)</f>
        <v>0</v>
      </c>
      <c r="L74" s="198">
        <f>IF(ISNUMBER(SEARCH('Карта учёта'!$B$20,Расходка[[#This Row],[Наименование расходного материала]])),MAX($L$1:L73)+1,0)</f>
        <v>0</v>
      </c>
      <c r="M74" s="198">
        <f>IF(ISNUMBER(SEARCH('Карта учёта'!$B$21,Расходка[[#This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73</v>
      </c>
      <c r="O74" s="198">
        <f>IF(ISNUMBER(SEARCH('Карта учёта'!$B$23,Расходка[[#This Row],[Наименование расходного материала]])),MAX($O$1:O73)+1,0)</f>
        <v>73</v>
      </c>
      <c r="P74" s="198">
        <f>IF(ISNUMBER(SEARCH('Карта учёта'!$B$24,Расходка[[#This Row],[Наименование расходного материала]])),MAX($P$1:P73)+1,0)</f>
        <v>73</v>
      </c>
      <c r="Q74" s="198">
        <f>IF(ISNUMBER(SEARCH('Карта учёта'!$B$25,Расходка[[#This Row],[Наименование расходного материала]])),MAX($Q$1:Q73)+1,0)</f>
        <v>73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468</v>
      </c>
    </row>
    <row r="75" spans="1:33"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учёта'!$B$17,Расходка[[#This Row],[Наименование расходного материала]])),MAX($I$1:I74)+1,0)</f>
        <v>0</v>
      </c>
      <c r="J75" s="198">
        <f>IF(ISNUMBER(SEARCH('Карта учёта'!$B$18,Расходка[[#This Row],[Наименование расходного материала]])),MAX($J$1:J74)+1,0)</f>
        <v>0</v>
      </c>
      <c r="K75" s="198">
        <f>IF(ISNUMBER(SEARCH('Карта учёта'!$B$19,Расходка[[#This Row],[Наименование расходного материала]])),MAX($K$1:K74)+1,0)</f>
        <v>0</v>
      </c>
      <c r="L75" s="198">
        <f>IF(ISNUMBER(SEARCH('Карта учёта'!$B$20,Расходка[[#This Row],[Наименование расходного материала]])),MAX($L$1:L74)+1,0)</f>
        <v>0</v>
      </c>
      <c r="M75" s="198">
        <f>IF(ISNUMBER(SEARCH('Карта учёта'!$B$21,Расходка[[#This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учёта'!$B$17,Расходка[[#This Row],[Наименование расходного материала]])),MAX($I$1:I75)+1,0)</f>
        <v>0</v>
      </c>
      <c r="J76" s="198">
        <f>IF(ISNUMBER(SEARCH('Карта учёта'!$B$18,Расходка[[#This Row],[Наименование расходного материала]])),MAX($J$1:J75)+1,0)</f>
        <v>0</v>
      </c>
      <c r="K76" s="198">
        <f>IF(ISNUMBER(SEARCH('Карта учёта'!$B$19,Расходка[[#This Row],[Наименование расходного материала]])),MAX($K$1:K75)+1,0)</f>
        <v>0</v>
      </c>
      <c r="L76" s="198">
        <f>IF(ISNUMBER(SEARCH('Карта учёта'!$B$20,Расходка[[#This Row],[Наименование расходного материала]])),MAX($L$1:L75)+1,0)</f>
        <v>0</v>
      </c>
      <c r="M76" s="198">
        <f>IF(ISNUMBER(SEARCH('Карта учёта'!$B$21,Расходка[[#This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учёта'!$B$17,Расходка[[#This Row],[Наименование расходного материала]])),MAX($I$1:I76)+1,0)</f>
        <v>0</v>
      </c>
      <c r="J77" s="198">
        <f>IF(ISNUMBER(SEARCH('Карта учёта'!$B$18,Расходка[[#This Row],[Наименование расходного материала]])),MAX($J$1:J76)+1,0)</f>
        <v>0</v>
      </c>
      <c r="K77" s="198">
        <f>IF(ISNUMBER(SEARCH('Карта учёта'!$B$19,Расходка[[#This Row],[Наименование расходного материала]])),MAX($K$1:K76)+1,0)</f>
        <v>0</v>
      </c>
      <c r="L77" s="198">
        <f>IF(ISNUMBER(SEARCH('Карта учёта'!$B$20,Расходка[[#This Row],[Наименование расходного материала]])),MAX($L$1:L76)+1,0)</f>
        <v>0</v>
      </c>
      <c r="M77" s="198">
        <f>IF(ISNUMBER(SEARCH('Карта учёта'!$B$21,Расходка[[#This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учёта'!$B$17,Расходка[[#This Row],[Наименование расходного материала]])),MAX($I$1:I77)+1,0)</f>
        <v>0</v>
      </c>
      <c r="J78" s="198">
        <f>IF(ISNUMBER(SEARCH('Карта учёта'!$B$18,Расходка[[#This Row],[Наименование расходного материала]])),MAX($J$1:J77)+1,0)</f>
        <v>0</v>
      </c>
      <c r="K78" s="198">
        <f>IF(ISNUMBER(SEARCH('Карта учёта'!$B$19,Расходка[[#This Row],[Наименование расходного материала]])),MAX($K$1:K77)+1,0)</f>
        <v>0</v>
      </c>
      <c r="L78" s="198">
        <f>IF(ISNUMBER(SEARCH('Карта учёта'!$B$20,Расходка[[#This Row],[Наименование расходного материала]])),MAX($L$1:L77)+1,0)</f>
        <v>0</v>
      </c>
      <c r="M78" s="198">
        <f>IF(ISNUMBER(SEARCH('Карта учёта'!$B$21,Расходка[[#This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3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3"/>
    </row>
    <row r="20" spans="1:3">
      <c r="C20" s="203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2024-05-25T15:08:32Z</cp:lastPrinted>
  <dcterms:created xsi:type="dcterms:W3CDTF">2015-06-05T18:19:34Z</dcterms:created>
  <dcterms:modified xsi:type="dcterms:W3CDTF">2024-05-25T15:08:34Z</dcterms:modified>
</cp:coreProperties>
</file>