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AC58" i="1" s="1"/>
  <c r="E67" i="1"/>
  <c r="AD62" i="1"/>
  <c r="Q63" i="1"/>
  <c r="Q64" i="1" s="1"/>
  <c r="Q65" i="1" s="1"/>
  <c r="Q66" i="1" s="1"/>
  <c r="AB59" i="1"/>
  <c r="O61" i="1"/>
  <c r="AB56" i="1"/>
  <c r="AB60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AB58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D58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F70" i="1"/>
  <c r="F71" i="1" s="1"/>
  <c r="S66" i="1" s="1"/>
  <c r="W39" i="1"/>
  <c r="W68" i="1"/>
  <c r="W43" i="1"/>
  <c r="W59" i="1"/>
  <c r="W6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72" i="1" l="1"/>
  <c r="S72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K72" i="1" l="1"/>
  <c r="X14" i="1" s="1"/>
  <c r="X5" i="1"/>
  <c r="X69" i="1"/>
  <c r="X60" i="1"/>
  <c r="X53" i="1"/>
  <c r="X39" i="1"/>
  <c r="X63" i="1"/>
  <c r="X51" i="1"/>
  <c r="X57" i="1"/>
  <c r="X42" i="1"/>
  <c r="X56" i="1"/>
  <c r="X52" i="1"/>
  <c r="X41" i="1"/>
  <c r="X43" i="1"/>
  <c r="X29" i="1"/>
  <c r="X28" i="1"/>
  <c r="X36" i="1"/>
  <c r="X32" i="1"/>
  <c r="X9" i="1"/>
  <c r="X19" i="1"/>
  <c r="X18" i="1"/>
  <c r="X6" i="1"/>
  <c r="X8" i="1"/>
  <c r="X61" i="1"/>
  <c r="X40" i="1"/>
  <c r="X66" i="1"/>
  <c r="X67" i="1"/>
  <c r="X72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X70" i="1" l="1"/>
  <c r="X71" i="1"/>
  <c r="X46" i="1"/>
  <c r="X44" i="1"/>
  <c r="X49" i="1"/>
  <c r="X47" i="1"/>
  <c r="X7" i="1"/>
  <c r="X38" i="1"/>
  <c r="X17" i="1"/>
  <c r="X13" i="1"/>
  <c r="X20" i="1"/>
  <c r="X37" i="1"/>
  <c r="X15" i="1"/>
  <c r="X16" i="1"/>
  <c r="X21" i="1"/>
  <c r="X59" i="1"/>
  <c r="X62" i="1"/>
  <c r="X54" i="1"/>
  <c r="X68" i="1"/>
  <c r="X45" i="1"/>
  <c r="X64" i="1"/>
  <c r="X50" i="1"/>
  <c r="X55" i="1"/>
  <c r="X48" i="1"/>
  <c r="X58" i="1"/>
  <c r="X65" i="1"/>
  <c r="X12" i="1"/>
  <c r="X23" i="1"/>
  <c r="X35" i="1"/>
  <c r="X26" i="1"/>
  <c r="X31" i="1"/>
  <c r="X4" i="1"/>
  <c r="X25" i="1"/>
  <c r="X24" i="1"/>
  <c r="X27" i="1"/>
  <c r="X10" i="1"/>
  <c r="X3" i="1"/>
  <c r="X34" i="1"/>
  <c r="X22" i="1"/>
  <c r="X30" i="1"/>
  <c r="X33" i="1"/>
  <c r="X11" i="1"/>
  <c r="N67" i="1"/>
  <c r="AA66" i="1"/>
  <c r="AA67" i="1"/>
  <c r="AA64" i="1"/>
  <c r="AA65" i="1"/>
  <c r="T2" i="1"/>
  <c r="G61" i="1"/>
  <c r="AA62" i="1"/>
  <c r="AA61" i="1"/>
  <c r="AA60" i="1"/>
  <c r="AA59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N72" i="1"/>
  <c r="L67" i="1"/>
  <c r="M61" i="1"/>
  <c r="AA72" i="1" l="1"/>
  <c r="AA58" i="1"/>
  <c r="L68" i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22" i="1"/>
  <c r="Z68" i="1" l="1"/>
  <c r="M69" i="1"/>
  <c r="Z69" i="1" l="1"/>
  <c r="Z47" i="1"/>
  <c r="M70" i="1"/>
  <c r="Z70" i="1" l="1"/>
  <c r="M71" i="1"/>
  <c r="Z31" i="1"/>
  <c r="Z71" i="1"/>
  <c r="Z12" i="1" l="1"/>
  <c r="M72" i="1"/>
  <c r="Z72" i="1" s="1"/>
  <c r="Z58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<sst xmlns="http://schemas.openxmlformats.org/spreadsheetml/2006/main" count="881" uniqueCount="535">
  <si>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</si>
  <si>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</si>
  <si>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</si>
  <si>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</si>
  <si>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</si>
  <si>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</si>
  <si>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</si>
  <si>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</si>
  <si>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</si>
  <si>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</si>
  <si>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</si>
  <si>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</si>
  <si>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</si>
  <si>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</si>
  <si>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</si>
  <si>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</si>
  <si>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</si>
  <si>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</si>
  <si>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</si>
  <si>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</si>
  <si>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</si>
  <si>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</si>
  <si>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</si>
  <si>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</si>
  <si>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</si>
  <si>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</si>
  <si>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</si>
  <si>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</si>
  <si>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</si>
  <si>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</si>
  <si>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</si>
  <si>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</si>
  <si>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</si>
  <si>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</si>
  <si>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</si>
  <si>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</si>
  <si>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</si>
  <si>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</si>
  <si>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</si>
  <si>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</si>
  <si>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</si>
  <si>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</si>
  <si>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</si>
  <si>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</si>
  <si>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</si>
  <si>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</si>
  <si>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</si>
  <si>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</si>
  <si>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</si>
  <si>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</si>
  <si>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</si>
  <si>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</si>
  <si>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</si>
  <si>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</si>
  <si>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</si>
  <si>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</si>
  <si>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</si>
  <si>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</si>
  <si>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</si>
  <si>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</si>
  <si>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</si>
  <si>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</si>
  <si>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</si>
  <si>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</si>
  <si>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</si>
  <si>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</si>
  <si>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</si>
  <si>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</si>
  <si>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</si>
  <si>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</si>
  <si>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</si>
  <si>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</si>
  <si>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</si>
  <si>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</si>
  <si>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</si>
  <si>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</si>
  <si>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</si>
  <si>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</si>
  <si>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</si>
  <si>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</si>
  <si>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</si>
  <si>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</si>
  <si>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</si>
  <si>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</si>
  <si>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</si>
  <si>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</si>
  <si>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</si>
  <si>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</si>
  <si>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</si>
  <si>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</si>
  <si>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</si>
  <si>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</si>
  <si>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</si>
  <si>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</si>
  <si>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</si>
  <si>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</si>
  <si>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</si>
  <si>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</si>
  <si>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</si>
  <si>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</si>
  <si>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</si>
  <si>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</si>
  <si>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</si>
  <si>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</si>
  <si>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</si>
  <si>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</si>
  <si>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</si>
  <si>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</si>
  <si>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</si>
  <si>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</si>
  <si>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</si>
  <si>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</si>
  <si>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</si>
  <si>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</si>
  <si>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</si>
  <si>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</si>
  <si>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</si>
  <si>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</si>
  <si>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</si>
  <si>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</si>
  <si>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</si>
  <si>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</si>
  <si>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</si>
  <si>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</si>
  <si>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</si>
  <si>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</si>
  <si>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</si>
  <si>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</si>
  <si>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</si>
  <si>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</si>
  <si>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</si>
  <si>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</si>
  <si>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</si>
  <si>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</si>
  <si>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</si>
  <si>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</si>
  <si>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</si>
  <si>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</si>
  <si>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</si>
  <si>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</si>
  <si>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</si>
  <si>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</si>
  <si>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</si>
  <si>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</si>
  <si>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</si>
  <si>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</si>
  <si>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</si>
  <si>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</si>
  <si>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</si>
  <si>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</si>
  <si>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</si>
  <si>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</si>
  <si>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</si>
  <si>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</si>
  <si>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</si>
  <si>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</si>
  <si>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</si>
  <si>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</si>
  <si>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</si>
  <si>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</si>
  <si>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</si>
  <si>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</si>
  <si>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</si>
  <si>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</si>
  <si>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</si>
  <si>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</si>
  <si>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</si>
  <si>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</si>
  <si>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</si>
  <si>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</si>
  <si>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</si>
  <si>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</si>
  <si>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</si>
  <si>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</si>
  <si>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</si>
  <si>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</si>
  <si>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</si>
  <si>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</si>
  <si>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</si>
  <si>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</si>
  <si>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</si>
  <si>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</si>
  <si>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</si>
  <si>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</si>
  <si>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</si>
  <si>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</si>
  <si>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</si>
  <si>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</si>
  <si>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</si>
  <si>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</si>
  <si>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</si>
  <si>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</si>
  <si>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</si>
  <si>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</si>
  <si>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</si>
  <si>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</si>
  <si>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</si>
  <si>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</si>
  <si>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</si>
  <si>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</si>
  <si>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</si>
  <si>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</si>
  <si>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</si>
  <si>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</si>
  <si>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</si>
  <si>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</si>
  <si>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</si>
  <si>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</si>
  <si>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</si>
  <si>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</si>
  <si>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</si>
  <si>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</si>
  <si>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</si>
  <si>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</si>
  <si>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</si>
  <si>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</si>
  <si>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</si>
  <si>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</si>
  <si>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</si>
  <si>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</si>
  <si>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</si>
  <si>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</si>
  <si>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</si>
  <si>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</si>
  <si>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</si>
  <si>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</si>
  <si>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</si>
  <si>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</si>
  <si>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</si>
  <si>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</si>
  <si>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</si>
  <si>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</si>
  <si>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</si>
  <si>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</si>
  <si>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</si>
  <si>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</si>
  <si>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</si>
  <si>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</si>
  <si>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</si>
  <si>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</si>
  <si>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</si>
  <si>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</si>
  <si>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</si>
  <si>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</si>
  <si>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</si>
  <si>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</si>
  <si>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</si>
  <si>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</si>
  <si>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</si>
  <si>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</si>
  <si>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</si>
  <si>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</si>
  <si>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</si>
  <si>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</si>
  <si>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</si>
  <si>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</si>
  <si>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</si>
  <si>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</si>
  <si>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</si>
  <si>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</si>
  <si>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</si>
  <si>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</si>
  <si>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</si>
  <si>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</si>
  <si>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</si>
  <si>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</si>
  <si>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</si>
  <si>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</si>
  <si>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</si>
  <si>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</si>
  <si>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</si>
  <si>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</si>
  <si>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</si>
  <si>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</si>
  <si>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</si>
  <si>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</si>
  <si>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</si>
  <si>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</si>
  <si>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</si>
  <si>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</si>
  <si>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</si>
  <si>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</si>
  <si>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</si>
  <si>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</si>
  <si>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</si>
  <si>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</si>
  <si>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</si>
  <si>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</si>
  <si>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</si>
  <si>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</si>
  <si>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</si>
  <si>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</si>
  <si>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</si>
  <si>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</si>
  <si>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</si>
  <si>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</si>
  <si>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</si>
  <si>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</si>
  <si>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</si>
  <si>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</si>
  <si>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</si>
  <si>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</si>
  <si>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</si>
  <si>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</si>
  <si>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</si>
  <si>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</si>
  <si>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</si>
  <si>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</si>
  <si>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</si>
  <si>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</si>
  <si>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</si>
  <si>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</si>
  <si>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</si>
  <si>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</si>
  <si>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</si>
  <si>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</si>
  <si>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</si>
  <si>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</si>
  <si>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</si>
  <si>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</si>
  <si>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</si>
  <si>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</si>
  <si>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</si>
  <si>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</si>
  <si>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</si>
  <si>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</si>
  <si>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</si>
  <si>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</si>
  <si>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</si>
  <si>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</si>
  <si>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</si>
  <si>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</si>
  <si>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</si>
  <si>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</si>
  <si>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</si>
  <si>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</si>
  <si>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</si>
  <si>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</si>
  <si>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</si>
  <si>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</si>
  <si>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</si>
  <si>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</si>
  <si>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</si>
  <si>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</si>
  <si>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</si>
  <si>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</si>
  <si>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</si>
  <si>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</si>
  <si>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</si>
  <si>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</si>
  <si>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</si>
  <si>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</si>
  <si>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</si>
  <si>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</si>
  <si>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</si>
  <si>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</si>
  <si>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</si>
  <si>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</si>
  <si>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</si>
  <si>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</si>
  <si>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</si>
  <si>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</si>
  <si>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</si>
  <si>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</si>
  <si>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</si>
  <si>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</si>
  <si>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</si>
  <si>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</si>
  <si>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</si>
  <si>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</si>
  <si>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</si>
  <si>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</si>
  <si>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</si>
  <si>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</si>
  <si>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</si>
  <si>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</si>
  <si>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</si>
  <si>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</si>
  <si>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</si>
  <si>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</si>
  <si>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</si>
  <si>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</si>
  <si>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</si>
  <si>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</si>
  <si>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</si>
  <si>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</si>
  <si>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</si>
  <si>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</si>
  <si>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</si>
  <si>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</si>
  <si>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</si>
  <si>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</si>
  <si>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</si>
  <si>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</si>
  <si>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</si>
  <si>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</si>
  <si>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</si>
  <si>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</si>
  <si>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</si>
  <si>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</si>
  <si>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</si>
  <si>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</si>
  <si>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</si>
  <si>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</si>
  <si>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</si>
  <si>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</si>
  <si>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</si>
  <si>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</si>
  <si>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</si>
  <si>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</si>
  <si>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</si>
  <si>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</si>
  <si>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</si>
  <si>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</si>
  <si>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</si>
  <si>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</si>
  <si>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</si>
  <si>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</si>
  <si>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</si>
  <si>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</si>
  <si>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</si>
  <si>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</si>
  <si>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</si>
  <si>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</si>
  <si>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</si>
  <si>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</si>
  <si>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</si>
  <si>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</si>
  <si>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</si>
  <si>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</si>
  <si>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</si>
  <si>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</si>
  <si>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</si>
  <si>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</si>
  <si>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</si>
  <si>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</si>
  <si>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</si>
  <si>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</si>
  <si>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</si>
  <si>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</si>
  <si>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</si>
  <si>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</si>
  <si>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</si>
  <si>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</si>
  <si>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</si>
  <si>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</si>
  <si>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</si>
  <si>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</si>
  <si>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</si>
  <si>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</si>
  <si>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</si>
  <si>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</si>
  <si>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</si>
  <si>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</si>
  <si>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</si>
  <si>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</si>
  <si>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</si>
  <si>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</si>
  <si>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</si>
  <si>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</si>
  <si>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</si>
  <si>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</si>
  <si>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</si>
  <si>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</si>
  <si>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</si>
  <si>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</si>
  <si>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</si>
  <si>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</si>
  <si>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</si>
  <si>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</si>
  <si>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</si>
  <si>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</si>
  <si>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</si>
  <si>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</si>
  <si>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</si>
  <si>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</si>
  <si>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</si>
  <si>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</si>
  <si>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</si>
  <si>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</si>
  <si>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</si>
  <si>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</si>
  <si>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</si>
  <si>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</si>
  <si>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</si>
  <si>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</si>
  <si>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</si>
  <si>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</si>
  <si>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</si>
  <si>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</si>
  <si>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</si>
  <si>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</si>
  <si>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</si>
  <si>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</si>
  <si>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</si>
  <si>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</si>
  <si>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</si>
  <si>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</si>
  <si>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</si>
  <si>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</si>
  <si>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</si>
  <si>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</si>
  <si>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</si>
  <si>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</si>
  <si>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</si>
  <si>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</si>
  <si>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</si>
  <si>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</si>
  <si>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</si>
  <si>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</si>
  <si>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</si>
  <si>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</si>
  <si>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</si>
  <si>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</si>
  <si>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</si>
  <si>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</si>
  <si>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</si>
  <si>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</si>
  <si>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</si>
  <si>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</si>
  <si>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</si>
  <si>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</si>
  <si>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</si>
  <si>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20 ml</t>
  </si>
  <si>
    <t>150 ml</t>
  </si>
  <si>
    <t>09:54</t>
  </si>
  <si>
    <t>Калаев Б.Б-О</t>
  </si>
  <si>
    <t>Совместно с д/кардиологом: с учетом клинических данных, ЭКГ и КАГ рекомендована ЧКВ бассейна ПКА.</t>
  </si>
  <si>
    <t xml:space="preserve">стеноз проксимального сегмента 30%, стеноз среднего сегмента 40%, на границе среднего и дистального сегмента тотальная тромботическая острая окклюзия - TTG2-3, стеноз проксимальной трети ЗБВ 30%.  Антеградный  кровоток  TIMI 0. Rentrop 3 за счёт ОА. </t>
  </si>
  <si>
    <t xml:space="preserve">неровности контуров проксимального сегмента, стеноз дистального сегмента 70%, стеноз проксимальной трети ВТК2 до 50%. Антеградный  кровоток TIMI III. </t>
  </si>
  <si>
    <t xml:space="preserve">неровности контуров пркосимального и среднего сегментов. Антеградный  кровоток TIMI III. </t>
  </si>
  <si>
    <t>проходим, контуры ровные</t>
  </si>
  <si>
    <t>DES, Калипсо</t>
  </si>
  <si>
    <t>3,5 - 33</t>
  </si>
  <si>
    <t>Устье ПКА катетеризировано проводниковым катетером Launcher JR 4.0 6Fr. Коронарный проводник fielder проведён в дистальный сегмент ПКА. Аспирационным катетером Hunter выполнена реканализация артерии, аспирирован тромб 2х4-5 мм. В зону дистального сегмента с частичным покрытием среднего сегмента последовательно с оверлаппингом имплантированы  стент  DES Калипсо 3.5-33 мм, давлением 12 атм и  DES Resolute Integrity  3,5-22 мм, давлением 12 атм.  Постдилатация стентов  БК NC Аксиома  3.75-15, давленим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</si>
</sst>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17" sqref="K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0.85416666666666663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0.86111111111111116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25480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13839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404</v>
      </c>
      <c r="H16" s="166">
        <v>7910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15.029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531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528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527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2">
        <v>2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2</v>
      </c>
      <c r="H11" s="39"/>
    </row>
    <row r="12" spans="1:8" ht="18.75">
      <c r="A12" s="75" t="s">
        <v>191</v>
      </c>
      <c r="B12" s="20">
        <f>КАГ!B8</f>
        <v>45427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0.86111111111111116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3.472222222222221E-2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Калаев Б.Б-О</v>
      </c>
      <c r="C16" s="202">
        <f>LEN(КАГ!B11)</f>
        <v>12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25480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13839</v>
      </c>
      <c r="C19" s="69"/>
      <c r="D19" s="69"/>
      <c r="E19" s="69"/>
      <c r="F19" s="69"/>
      <c r="G19" s="167" t="s">
        <v>401</v>
      </c>
      <c r="H19" s="182" t="str">
        <f>КАГ!H15</f>
        <v>09:54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7910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390</v>
      </c>
      <c r="H21" s="170">
        <f>КАГ!H17</f>
        <v>15.029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534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523</v>
      </c>
      <c r="C40" s="120"/>
      <c r="D40" s="241" t="s">
        <v>402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45427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Калаев Б.Б-О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25480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13839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45427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6" t="s">
        <v>310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6" t="s">
        <v>315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519</v>
      </c>
      <c r="C17" s="136" t="s">
        <v>424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469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6" t="s">
        <v>532</v>
      </c>
      <c r="C19" s="184" t="s">
        <v>533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49" sqref="A49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6</v>
      </c>
      <c r="C58" t="s">
        <v>532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1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8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8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8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8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8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325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456</v>
      </c>
    </row>
    <row r="60" spans="1:33">
      <c r="A60">
        <v>59</v>
      </c>
      <c r="B60" t="s">
        <v>95</v>
      </c>
      <c r="C60" s="1" t="s">
        <v>344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352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335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331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1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466</v>
      </c>
    </row>
    <row r="71" spans="1:33">
      <c r="A71">
        <v>70</v>
      </c>
      <c r="B71" t="s">
        <v>4</v>
      </c>
      <c r="C71" t="s">
        <v>340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421</v>
      </c>
    </row>
    <row r="72" spans="1:33">
      <c r="A72">
        <v>71</v>
      </c>
      <c r="B72" t="s">
        <v>301</v>
      </c>
      <c r="C72" s="1" t="s">
        <v>332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71</v>
      </c>
      <c r="M72" s="199">
        <f>IF(ISNUMBER(SEARCH('Карта учёта'!$B$21,Расходка[[#This Row],[Наименование расходного материала]])),MAX($M$1:M71)+1,0)</f>
        <v>71</v>
      </c>
      <c r="N72" s="199">
        <f>IF(ISNUMBER(SEARCH('Карта учёта'!$B$22,Расходка[[#This Row],[Наименование расходного материала]])),MAX($N$1:N71)+1,0)</f>
        <v>71</v>
      </c>
      <c r="O72" s="199">
        <f>IF(ISNUMBER(SEARCH('Карта учёта'!$B$23,Расходка[[#This Row],[Наименование расходного материала]])),MAX($O$1:O71)+1,0)</f>
        <v>71</v>
      </c>
      <c r="P72" s="199">
        <f>IF(ISNUMBER(SEARCH('Карта учёта'!$B$24,Расходка[[#This Row],[Наименование расходного материала]])),MAX($P$1:P71)+1,0)</f>
        <v>71</v>
      </c>
      <c r="Q72" s="199">
        <f>IF(ISNUMBER(SEARCH('Карта учёта'!$B$25,Расходка[[#This Row],[Наименование расходного материала]])),MAX($Q$1:Q71)+1,0)</f>
        <v>71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2024-05-15T18:55:53Z</cp:lastPrinted>
  <dcterms:created xsi:type="dcterms:W3CDTF">2015-06-05T18:19:34Z</dcterms:created>
  <dcterms:modified xsi:type="dcterms:W3CDTF">2024-05-15T18:55:57Z</dcterms:modified>
</cp:coreProperties>
</file>