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71" i="1" l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<sst xmlns="http://schemas.openxmlformats.org/spreadsheetml/2006/main" count="881" uniqueCount="533">
  <si>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</si>
  <si>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</si>
  <si>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</si>
  <si>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</si>
  <si>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</si>
  <si>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</si>
  <si>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</si>
  <si>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</si>
  <si>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</si>
  <si>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</si>
  <si>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</si>
  <si>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</si>
  <si>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</si>
  <si>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</si>
  <si>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</si>
  <si>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</si>
  <si>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</si>
  <si>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</si>
  <si>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</si>
  <si>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</si>
  <si>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</si>
  <si>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</si>
  <si>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</si>
  <si>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</si>
  <si>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</si>
  <si>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</si>
  <si>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</si>
  <si>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</si>
  <si>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</si>
  <si>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</si>
  <si>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</si>
  <si>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</si>
  <si>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</si>
  <si>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</si>
  <si>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</si>
  <si>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</si>
  <si>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</si>
  <si>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</si>
  <si>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</si>
  <si>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</si>
  <si>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</si>
  <si>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</si>
  <si>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</si>
  <si>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</si>
  <si>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</si>
  <si>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</si>
  <si>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</si>
  <si>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</si>
  <si>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</si>
  <si>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</si>
  <si>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</si>
  <si>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</si>
  <si>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</si>
  <si>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</si>
  <si>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</si>
  <si>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</si>
  <si>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</si>
  <si>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</si>
  <si>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</si>
  <si>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</si>
  <si>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</si>
  <si>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</si>
  <si>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</si>
  <si>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</si>
  <si>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</si>
  <si>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</si>
  <si>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</si>
  <si>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</si>
  <si>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</si>
  <si>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</si>
  <si>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</si>
  <si>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</si>
  <si>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</si>
  <si>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</si>
  <si>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</si>
  <si>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</si>
  <si>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</si>
  <si>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</si>
  <si>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</si>
  <si>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</si>
  <si>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</si>
  <si>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</si>
  <si>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</si>
  <si>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</si>
  <si>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</si>
  <si>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</si>
  <si>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</si>
  <si>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</si>
  <si>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</si>
  <si>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</si>
  <si>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</si>
  <si>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</si>
  <si>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</si>
  <si>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</si>
  <si>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</si>
  <si>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</si>
  <si>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</si>
  <si>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</si>
  <si>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</si>
  <si>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</si>
  <si>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</si>
  <si>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</si>
  <si>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</si>
  <si>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</si>
  <si>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</si>
  <si>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</si>
  <si>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</si>
  <si>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</si>
  <si>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</si>
  <si>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</si>
  <si>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</si>
  <si>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</si>
  <si>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</si>
  <si>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</si>
  <si>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</si>
  <si>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</si>
  <si>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</si>
  <si>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</si>
  <si>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</si>
  <si>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</si>
  <si>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</si>
  <si>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</si>
  <si>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</si>
  <si>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</si>
  <si>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</si>
  <si>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</si>
  <si>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</si>
  <si>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</si>
  <si>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</si>
  <si>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</si>
  <si>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</si>
  <si>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</si>
  <si>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</si>
  <si>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</si>
  <si>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</si>
  <si>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</si>
  <si>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</si>
  <si>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</si>
  <si>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</si>
  <si>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</si>
  <si>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</si>
  <si>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</si>
  <si>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</si>
  <si>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</si>
  <si>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</si>
  <si>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</si>
  <si>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</si>
  <si>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</si>
  <si>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</si>
  <si>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</si>
  <si>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</si>
  <si>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</si>
  <si>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</si>
  <si>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</si>
  <si>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</si>
  <si>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</si>
  <si>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</si>
  <si>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</si>
  <si>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</si>
  <si>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</si>
  <si>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</si>
  <si>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</si>
  <si>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</si>
  <si>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</si>
  <si>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</si>
  <si>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</si>
  <si>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</si>
  <si>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</si>
  <si>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</si>
  <si>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</si>
  <si>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</si>
  <si>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</si>
  <si>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</si>
  <si>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</si>
  <si>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</si>
  <si>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</si>
  <si>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</si>
  <si>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</si>
  <si>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</si>
  <si>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</si>
  <si>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</si>
  <si>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</si>
  <si>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</si>
  <si>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</si>
  <si>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</si>
  <si>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</si>
  <si>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</si>
  <si>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</si>
  <si>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</si>
  <si>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</si>
  <si>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</si>
  <si>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</si>
  <si>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</si>
  <si>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</si>
  <si>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</si>
  <si>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</si>
  <si>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</si>
  <si>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</si>
  <si>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</si>
  <si>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</si>
  <si>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</si>
  <si>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</si>
  <si>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</si>
  <si>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</si>
  <si>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</si>
  <si>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</si>
  <si>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</si>
  <si>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</si>
  <si>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</si>
  <si>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</si>
  <si>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</si>
  <si>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</si>
  <si>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</si>
  <si>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</si>
  <si>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</si>
  <si>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</si>
  <si>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</si>
  <si>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</si>
  <si>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</si>
  <si>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</si>
  <si>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</si>
  <si>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</si>
  <si>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</si>
  <si>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</si>
  <si>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</si>
  <si>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</si>
  <si>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</si>
  <si>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</si>
  <si>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</si>
  <si>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</si>
  <si>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</si>
  <si>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</si>
  <si>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</si>
  <si>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</si>
  <si>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</si>
  <si>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</si>
  <si>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</si>
  <si>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</si>
  <si>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</si>
  <si>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</si>
  <si>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</si>
  <si>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</si>
  <si>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</si>
  <si>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</si>
  <si>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</si>
  <si>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</si>
  <si>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</si>
  <si>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</si>
  <si>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</si>
  <si>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</si>
  <si>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</si>
  <si>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</si>
  <si>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</si>
  <si>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</si>
  <si>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</si>
  <si>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</si>
  <si>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</si>
  <si>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</si>
  <si>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</si>
  <si>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</si>
  <si>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</si>
  <si>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</si>
  <si>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</si>
  <si>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</si>
  <si>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</si>
  <si>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</si>
  <si>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</si>
  <si>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</si>
  <si>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</si>
  <si>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</si>
  <si>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</si>
  <si>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</si>
  <si>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</si>
  <si>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</si>
  <si>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</si>
  <si>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</si>
  <si>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</si>
  <si>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</si>
  <si>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</si>
  <si>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</si>
  <si>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</si>
  <si>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</si>
  <si>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</si>
  <si>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</si>
  <si>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</si>
  <si>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</si>
  <si>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</si>
  <si>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</si>
  <si>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</si>
  <si>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</si>
  <si>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</si>
  <si>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</si>
  <si>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</si>
  <si>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</si>
  <si>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</si>
  <si>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</si>
  <si>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</si>
  <si>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</si>
  <si>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</si>
  <si>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</si>
  <si>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</si>
  <si>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</si>
  <si>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</si>
  <si>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</si>
  <si>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</si>
  <si>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</si>
  <si>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</si>
  <si>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</si>
  <si>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</si>
  <si>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</si>
  <si>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</si>
  <si>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</si>
  <si>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</si>
  <si>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</si>
  <si>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</si>
  <si>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</si>
  <si>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</si>
  <si>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</si>
  <si>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</si>
  <si>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</si>
  <si>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</si>
  <si>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</si>
  <si>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</si>
  <si>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</si>
  <si>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</si>
  <si>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</si>
  <si>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</si>
  <si>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</si>
  <si>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</si>
  <si>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</si>
  <si>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</si>
  <si>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</si>
  <si>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</si>
  <si>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</si>
  <si>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</si>
  <si>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</si>
  <si>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</si>
  <si>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</si>
  <si>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</si>
  <si>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</si>
  <si>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</si>
  <si>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</si>
  <si>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</si>
  <si>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</si>
  <si>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</si>
  <si>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</si>
  <si>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</si>
  <si>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</si>
  <si>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</si>
  <si>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</si>
  <si>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</si>
  <si>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</si>
  <si>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</si>
  <si>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</si>
  <si>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</si>
  <si>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</si>
  <si>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</si>
  <si>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</si>
  <si>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</si>
  <si>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</si>
  <si>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</si>
  <si>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</si>
  <si>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</si>
  <si>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</si>
  <si>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</si>
  <si>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</si>
  <si>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</si>
  <si>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</si>
  <si>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</si>
  <si>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</si>
  <si>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</si>
  <si>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</si>
  <si>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</si>
  <si>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</si>
  <si>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</si>
  <si>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</si>
  <si>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</si>
  <si>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</si>
  <si>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</si>
  <si>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</si>
  <si>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</si>
  <si>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</si>
  <si>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</si>
  <si>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</si>
  <si>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</si>
  <si>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</si>
  <si>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</si>
  <si>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</si>
  <si>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</si>
  <si>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</si>
  <si>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</si>
  <si>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</si>
  <si>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</si>
  <si>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</si>
  <si>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</si>
  <si>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</si>
  <si>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</si>
  <si>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</si>
  <si>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</si>
  <si>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</si>
  <si>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</si>
  <si>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</si>
  <si>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</si>
  <si>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</si>
  <si>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</si>
  <si>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</si>
  <si>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</si>
  <si>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</si>
  <si>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</si>
  <si>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</si>
  <si>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</si>
  <si>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</si>
  <si>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</si>
  <si>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</si>
  <si>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</si>
  <si>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</si>
  <si>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</si>
  <si>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</si>
  <si>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</si>
  <si>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</si>
  <si>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</si>
  <si>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</si>
  <si>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</si>
  <si>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</si>
  <si>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</si>
  <si>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</si>
  <si>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</si>
  <si>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</si>
  <si>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</si>
  <si>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</si>
  <si>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</si>
  <si>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</si>
  <si>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</si>
  <si>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</si>
  <si>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</si>
  <si>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</si>
  <si>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</si>
  <si>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</si>
  <si>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</si>
  <si>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</si>
  <si>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</si>
  <si>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</si>
  <si>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</si>
  <si>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</si>
  <si>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</si>
  <si>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</si>
  <si>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</si>
  <si>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</si>
  <si>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</si>
  <si>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</si>
  <si>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</si>
  <si>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</si>
  <si>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</si>
  <si>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</si>
  <si>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</si>
  <si>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</si>
  <si>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</si>
  <si>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</si>
  <si>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</si>
  <si>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</si>
  <si>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</si>
  <si>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</si>
  <si>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</si>
  <si>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</si>
  <si>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</si>
  <si>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</si>
  <si>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</si>
  <si>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</si>
  <si>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</si>
  <si>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</si>
  <si>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</si>
  <si>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</si>
  <si>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</si>
  <si>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</si>
  <si>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</si>
  <si>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</si>
  <si>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</si>
  <si>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</si>
  <si>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</si>
  <si>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</si>
  <si>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</si>
  <si>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</si>
  <si>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</si>
  <si>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</si>
  <si>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</si>
  <si>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</si>
  <si>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</si>
  <si>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</si>
  <si>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</si>
  <si>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</si>
  <si>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</si>
  <si>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</si>
  <si>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</si>
  <si>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</si>
  <si>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</si>
  <si>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</si>
  <si>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</si>
  <si>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</si>
  <si>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</si>
  <si>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</si>
  <si>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</si>
  <si>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</si>
  <si>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</si>
  <si>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</si>
  <si>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</si>
  <si>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</si>
  <si>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</si>
  <si>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</si>
  <si>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</si>
  <si>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</si>
  <si>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</si>
  <si>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</si>
  <si>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</si>
  <si>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</si>
  <si>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</si>
  <si>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</si>
  <si>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</si>
  <si>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</si>
  <si>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</si>
  <si>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</si>
  <si>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</si>
  <si>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</si>
  <si>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150 ml</t>
  </si>
  <si>
    <t>30 ml</t>
  </si>
  <si>
    <t>Устье ПКА катетеризировано проводниковым катетером Launcher JR 4.0 6Fr. Коронарные проводники fielder проведёны в дистальный сегмент ЗБВ и ЗМЖВ. Аспирацитонным катером Hunter и БК Колибри 2.0-15 выполена реканализация артерии, аспирирован фрагмент тромба. На Guide extension катетере - telescope сложное, длительное, но успешное  проведение стентов в зону проксимальной трети ЗБВ и в зону "креста" ПКА. В ЗБВ имплантирован DES Resolute Integrity  2,75-18 мм, давлением 12 атм.  В зону "креста" ПКА с оверлаппингом на предыдущий стент стентимплантирован  DES Калипсо  3,0-28 мм, давлением 16 атм. В зону среднего сегмента с полным покрытием нестабильного остаточного рестеноза имплантирован DES Resolute Integrity  3,5-22 мм, давлением 14 атм. Постдилатация и оптимизация стентов БК NC Аксиома 3.5-15, давлением от 12 до 18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III, определяются коллатерали из системы ПКА в дистальный сегмент  ПНА.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</si>
  <si>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03:24</t>
  </si>
  <si>
    <t>проходим, контуры ровные.</t>
  </si>
  <si>
    <t>умеренный кальциноз, неровности контуров проксимального и среднего сегментов.  Антеградный кровоток по ПНА TIMI III.</t>
  </si>
  <si>
    <t>бассейн предствален доминантной ВТК, неровности контуров прокс/3 ВТК. Антеградный кровоток  TIMI III.</t>
  </si>
  <si>
    <t>артерия крупная. Эктазия проксимального сегмента до 8 мм со стенозом до 40%, стенозы среднего сегмента 30%. Антеградный кровоток  TIMI III.</t>
  </si>
  <si>
    <t>Контроль места пункции, коррекция АД!. Повязка на руке 6-7 ч.</t>
  </si>
  <si>
    <t>100 ml</t>
  </si>
  <si>
    <t>Петров В.И.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</si>
</sst>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2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0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0.57986111111111105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532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14571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84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14122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403</v>
      </c>
      <c r="H16" s="166">
        <v>2330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4.4269999999999996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528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47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531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F8" sqref="F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2"/>
      <c r="G8" s="118"/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1"/>
      <c r="C10" s="239"/>
      <c r="D10" s="239"/>
      <c r="E10" s="239"/>
      <c r="F10" s="195"/>
      <c r="G10" s="118"/>
      <c r="H10" s="39"/>
    </row>
    <row r="11" spans="1:8">
      <c r="A11" s="194"/>
      <c r="B11" s="198"/>
      <c r="C11" s="201">
        <f>SUM(F8:F10)</f>
        <v>0</v>
      </c>
      <c r="H11" s="39"/>
    </row>
    <row r="12" spans="1:8" ht="18.75">
      <c r="A12" s="75" t="s">
        <v>191</v>
      </c>
      <c r="B12" s="20">
        <f>КАГ!B8</f>
        <v>45430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0.46319444444444446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0.51388888888888895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5.0694444444444486E-2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Петров В.И.</v>
      </c>
      <c r="C16" s="202">
        <f>LEN(КАГ!B11)</f>
        <v>11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14571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84</v>
      </c>
      <c r="H18" s="39"/>
    </row>
    <row r="19" spans="1:8" ht="14.45" customHeight="1">
      <c r="A19" s="15" t="s">
        <v>12</v>
      </c>
      <c r="B19" s="68">
        <f>КАГ!B14</f>
        <v>14122</v>
      </c>
      <c r="C19" s="69"/>
      <c r="D19" s="69"/>
      <c r="E19" s="69"/>
      <c r="F19" s="69"/>
      <c r="G19" s="167" t="s">
        <v>400</v>
      </c>
      <c r="H19" s="182" t="str">
        <f>КАГ!H15</f>
        <v>03:24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2330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389</v>
      </c>
      <c r="H21" s="170">
        <f>КАГ!H17</f>
        <v>4.4269999999999996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3" t="s">
        <v>524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523</v>
      </c>
      <c r="C40" s="120"/>
      <c r="D40" s="240" t="s">
        <v>401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2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4" sqref="D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Петров В.И.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14571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84</v>
      </c>
    </row>
    <row r="7" spans="1:4">
      <c r="A7" s="38"/>
      <c r="C7" s="101" t="s">
        <v>12</v>
      </c>
      <c r="D7" s="103">
        <f>КАГ!$B$14</f>
        <v>14122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45430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6" s="156" t="s">
        <v>344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376</v>
      </c>
      <c r="C17" s="136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518</v>
      </c>
      <c r="C18" s="136" t="s">
        <v>421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6" t="s">
        <v>324</v>
      </c>
      <c r="C19" s="184" t="s">
        <v>450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7" t="s">
        <v>324</v>
      </c>
      <c r="C20" s="136" t="s">
        <v>468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6" t="s">
        <v>346</v>
      </c>
      <c r="C21" s="136" t="s">
        <v>460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2" s="156" t="s">
        <v>310</v>
      </c>
      <c r="C22" s="136"/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Telescope ™ II 6F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Calipso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1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1</v>
      </c>
      <c r="L54" s="116">
        <f>IF(ISNUMBER(SEARCH('Карта учёта'!$B$20,Расходка[[#This Row],[Наименование расходного материала]])),MAX($L$1:L53)+1,0)</f>
        <v>1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1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0</v>
      </c>
      <c r="L71" s="199">
        <f>IF(ISNUMBER(SEARCH('Карта учёта'!$B$20,Расходка[[#This Row],[Наименование расходного материала]])),MAX($L$1:L70)+1,0)</f>
        <v>0</v>
      </c>
      <c r="M71" s="199">
        <f>IF(ISNUMBER(SEARCH('Карта учёта'!$B$21,Расходка[[#This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2024-05-18T10:10:13Z</cp:lastPrinted>
  <dcterms:created xsi:type="dcterms:W3CDTF">2015-06-05T18:19:34Z</dcterms:created>
  <dcterms:modified xsi:type="dcterms:W3CDTF">2024-05-18T11:01:46Z</dcterms:modified>
</cp:coreProperties>
</file>