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M73" i="1"/>
  <c r="M74" i="1"/>
  <c r="M75" i="1"/>
  <c r="M76" i="1"/>
  <c r="M77" i="1"/>
  <c r="M78" i="1"/>
  <c r="N73" i="1"/>
  <c r="N74" i="1"/>
  <c r="N75" i="1"/>
  <c r="N76" i="1"/>
  <c r="N77" i="1"/>
  <c r="N78" i="1"/>
  <c r="O73" i="1"/>
  <c r="O74" i="1"/>
  <c r="O75" i="1"/>
  <c r="O76" i="1"/>
  <c r="O77" i="1"/>
  <c r="O78" i="1"/>
  <c r="P73" i="1"/>
  <c r="P74" i="1"/>
  <c r="P75" i="1"/>
  <c r="P76" i="1"/>
  <c r="P77" i="1"/>
  <c r="P78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P72" i="1" s="1"/>
  <c r="AC58" i="1" s="1"/>
  <c r="E67" i="1"/>
  <c r="AD62" i="1"/>
  <c r="Q63" i="1"/>
  <c r="Q64" i="1" s="1"/>
  <c r="Q65" i="1" s="1"/>
  <c r="Q66" i="1" s="1"/>
  <c r="AB59" i="1"/>
  <c r="O61" i="1"/>
  <c r="AB56" i="1"/>
  <c r="AB60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O72" i="1" s="1"/>
  <c r="AB58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Q72" i="1" s="1"/>
  <c r="AD58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I71" i="1"/>
  <c r="F70" i="1"/>
  <c r="F71" i="1" s="1"/>
  <c r="S66" i="1" s="1"/>
  <c r="U71" i="1"/>
  <c r="U72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68" i="1" l="1"/>
  <c r="I72" i="1"/>
  <c r="J72" i="1"/>
  <c r="W39" i="1" s="1"/>
  <c r="V72" i="1"/>
  <c r="S72" i="1"/>
  <c r="W66" i="1"/>
  <c r="W48" i="1"/>
  <c r="V65" i="1"/>
  <c r="W69" i="1"/>
  <c r="W40" i="1"/>
  <c r="W57" i="1"/>
  <c r="W46" i="1"/>
  <c r="W49" i="1"/>
  <c r="V67" i="1"/>
  <c r="V66" i="1"/>
  <c r="W67" i="1"/>
  <c r="W45" i="1"/>
  <c r="W50" i="1"/>
  <c r="W55" i="1"/>
  <c r="W41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W65" i="1" l="1"/>
  <c r="W44" i="1"/>
  <c r="W62" i="1"/>
  <c r="W63" i="1"/>
  <c r="W64" i="1"/>
  <c r="W58" i="1"/>
  <c r="W54" i="1"/>
  <c r="W51" i="1"/>
  <c r="W52" i="1"/>
  <c r="W56" i="1"/>
  <c r="W42" i="1"/>
  <c r="W60" i="1"/>
  <c r="W53" i="1"/>
  <c r="W61" i="1"/>
  <c r="W47" i="1"/>
  <c r="W72" i="1"/>
  <c r="W68" i="1"/>
  <c r="W59" i="1"/>
  <c r="W71" i="1"/>
  <c r="W43" i="1"/>
  <c r="W70" i="1"/>
  <c r="K67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K72" i="1" l="1"/>
  <c r="X5" i="1" s="1"/>
  <c r="X53" i="1"/>
  <c r="X63" i="1"/>
  <c r="X57" i="1"/>
  <c r="X56" i="1"/>
  <c r="X41" i="1"/>
  <c r="X29" i="1"/>
  <c r="X36" i="1"/>
  <c r="X9" i="1"/>
  <c r="X18" i="1"/>
  <c r="X8" i="1"/>
  <c r="X40" i="1"/>
  <c r="X67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X69" i="1" l="1"/>
  <c r="X66" i="1"/>
  <c r="X61" i="1"/>
  <c r="X6" i="1"/>
  <c r="X19" i="1"/>
  <c r="X32" i="1"/>
  <c r="X28" i="1"/>
  <c r="X43" i="1"/>
  <c r="X52" i="1"/>
  <c r="X42" i="1"/>
  <c r="X51" i="1"/>
  <c r="X39" i="1"/>
  <c r="X60" i="1"/>
  <c r="X14" i="1"/>
  <c r="X2" i="1"/>
  <c r="X72" i="1"/>
  <c r="X70" i="1"/>
  <c r="X71" i="1"/>
  <c r="X46" i="1"/>
  <c r="X44" i="1"/>
  <c r="X49" i="1"/>
  <c r="X47" i="1"/>
  <c r="X7" i="1"/>
  <c r="X38" i="1"/>
  <c r="X17" i="1"/>
  <c r="X13" i="1"/>
  <c r="X20" i="1"/>
  <c r="X37" i="1"/>
  <c r="X15" i="1"/>
  <c r="X16" i="1"/>
  <c r="X21" i="1"/>
  <c r="X59" i="1"/>
  <c r="X62" i="1"/>
  <c r="X54" i="1"/>
  <c r="X68" i="1"/>
  <c r="X45" i="1"/>
  <c r="X64" i="1"/>
  <c r="X50" i="1"/>
  <c r="X55" i="1"/>
  <c r="X48" i="1"/>
  <c r="X58" i="1"/>
  <c r="X65" i="1"/>
  <c r="X12" i="1"/>
  <c r="X23" i="1"/>
  <c r="X35" i="1"/>
  <c r="X26" i="1"/>
  <c r="X31" i="1"/>
  <c r="X4" i="1"/>
  <c r="X25" i="1"/>
  <c r="X24" i="1"/>
  <c r="X27" i="1"/>
  <c r="X10" i="1"/>
  <c r="X3" i="1"/>
  <c r="X34" i="1"/>
  <c r="X22" i="1"/>
  <c r="X30" i="1"/>
  <c r="X33" i="1"/>
  <c r="X11" i="1"/>
  <c r="N67" i="1"/>
  <c r="AA66" i="1"/>
  <c r="AA67" i="1"/>
  <c r="AA64" i="1"/>
  <c r="AA65" i="1"/>
  <c r="T2" i="1"/>
  <c r="G61" i="1"/>
  <c r="AA62" i="1"/>
  <c r="AA61" i="1"/>
  <c r="AA60" i="1"/>
  <c r="AA59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G72" i="1" s="1"/>
  <c r="AA70" i="1"/>
  <c r="M56" i="1"/>
  <c r="M57" i="1" s="1"/>
  <c r="L54" i="1"/>
  <c r="AA31" i="1" l="1"/>
  <c r="N71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N72" i="1"/>
  <c r="L67" i="1"/>
  <c r="M61" i="1"/>
  <c r="AA72" i="1" l="1"/>
  <c r="AA58" i="1"/>
  <c r="L68" i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L72" i="1" s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22" i="1"/>
  <c r="Z68" i="1" l="1"/>
  <c r="M69" i="1"/>
  <c r="Z69" i="1" l="1"/>
  <c r="Z47" i="1"/>
  <c r="M70" i="1"/>
  <c r="Z70" i="1" l="1"/>
  <c r="M71" i="1"/>
  <c r="Z31" i="1"/>
  <c r="Z71" i="1"/>
  <c r="Z12" i="1" l="1"/>
  <c r="M72" i="1"/>
  <c r="Z72" i="1" s="1"/>
  <c r="Z58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<sst xmlns="http://schemas.openxmlformats.org/spreadsheetml/2006/main" count="881" uniqueCount="535">
  <si>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</si>
  <si>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</si>
  <si>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</si>
  <si>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</si>
  <si>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</si>
  <si>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</si>
  <si>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</si>
  <si>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</si>
  <si>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</si>
  <si>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</si>
  <si>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</si>
  <si>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</si>
  <si>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</si>
  <si>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</si>
  <si>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</si>
  <si>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</si>
  <si>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</si>
  <si>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</si>
  <si>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</si>
  <si>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</si>
  <si>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</si>
  <si>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</si>
  <si>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</si>
  <si>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</si>
  <si>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</si>
  <si>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</si>
  <si>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</si>
  <si>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</si>
  <si>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</si>
  <si>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</si>
  <si>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</si>
  <si>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</si>
  <si>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</si>
  <si>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</si>
  <si>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</si>
  <si>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</si>
  <si>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</si>
  <si>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</si>
  <si>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</si>
  <si>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</si>
  <si>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</si>
  <si>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</si>
  <si>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</si>
  <si>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</si>
  <si>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</si>
  <si>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</si>
  <si>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</si>
  <si>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</si>
  <si>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</si>
  <si>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</si>
  <si>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</si>
  <si>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</si>
  <si>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</si>
  <si>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</si>
  <si>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</si>
  <si>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</si>
  <si>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</si>
  <si>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</si>
  <si>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</si>
  <si>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</si>
  <si>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</si>
  <si>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</si>
  <si>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</si>
  <si>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</si>
  <si>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</si>
  <si>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</si>
  <si>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</si>
  <si>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</si>
  <si>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</si>
  <si>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</si>
  <si>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</si>
  <si>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</si>
  <si>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</si>
  <si>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</si>
  <si>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</si>
  <si>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</si>
  <si>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</si>
  <si>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</si>
  <si>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</si>
  <si>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</si>
  <si>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</si>
  <si>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</si>
  <si>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</si>
  <si>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</si>
  <si>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</si>
  <si>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</si>
  <si>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</si>
  <si>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</si>
  <si>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</si>
  <si>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</si>
  <si>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</si>
  <si>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</si>
  <si>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</si>
  <si>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</si>
  <si>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</si>
  <si>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</si>
  <si>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</si>
  <si>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</si>
  <si>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</si>
  <si>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</si>
  <si>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</si>
  <si>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</si>
  <si>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</si>
  <si>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</si>
  <si>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</si>
  <si>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</si>
  <si>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</si>
  <si>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</si>
  <si>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</si>
  <si>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</si>
  <si>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</si>
  <si>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</si>
  <si>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</si>
  <si>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</si>
  <si>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</si>
  <si>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</si>
  <si>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</si>
  <si>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</si>
  <si>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</si>
  <si>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</si>
  <si>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</si>
  <si>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</si>
  <si>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</si>
  <si>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</si>
  <si>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</si>
  <si>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</si>
  <si>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</si>
  <si>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</si>
  <si>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</si>
  <si>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</si>
  <si>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</si>
  <si>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</si>
  <si>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</si>
  <si>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</si>
  <si>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</si>
  <si>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</si>
  <si>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</si>
  <si>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</si>
  <si>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</si>
  <si>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</si>
  <si>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</si>
  <si>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</si>
  <si>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</si>
  <si>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</si>
  <si>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</si>
  <si>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</si>
  <si>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</si>
  <si>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</si>
  <si>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</si>
  <si>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</si>
  <si>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</si>
  <si>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</si>
  <si>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</si>
  <si>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</si>
  <si>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</si>
  <si>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</si>
  <si>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</si>
  <si>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</si>
  <si>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</si>
  <si>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</si>
  <si>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</si>
  <si>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</si>
  <si>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</si>
  <si>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</si>
  <si>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</si>
  <si>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</si>
  <si>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</si>
  <si>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</si>
  <si>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</si>
  <si>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</si>
  <si>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</si>
  <si>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</si>
  <si>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</si>
  <si>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</si>
  <si>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</si>
  <si>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</si>
  <si>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</si>
  <si>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</si>
  <si>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</si>
  <si>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</si>
  <si>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</si>
  <si>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</si>
  <si>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</si>
  <si>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</si>
  <si>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</si>
  <si>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</si>
  <si>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</si>
  <si>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</si>
  <si>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</si>
  <si>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</si>
  <si>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</si>
  <si>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</si>
  <si>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</si>
  <si>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</si>
  <si>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</si>
  <si>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</si>
  <si>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</si>
  <si>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</si>
  <si>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</si>
  <si>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</si>
  <si>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</si>
  <si>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</si>
  <si>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</si>
  <si>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</si>
  <si>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</si>
  <si>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</si>
  <si>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</si>
  <si>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</si>
  <si>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</si>
  <si>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</si>
  <si>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</si>
  <si>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</si>
  <si>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</si>
  <si>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</si>
  <si>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</si>
  <si>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</si>
  <si>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</si>
  <si>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</si>
  <si>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</si>
  <si>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</si>
  <si>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</si>
  <si>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</si>
  <si>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</si>
  <si>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</si>
  <si>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</si>
  <si>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</si>
  <si>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</si>
  <si>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</si>
  <si>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</si>
  <si>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</si>
  <si>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</si>
  <si>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</si>
  <si>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</si>
  <si>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</si>
  <si>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</si>
  <si>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</si>
  <si>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</si>
  <si>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</si>
  <si>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</si>
  <si>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</si>
  <si>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</si>
  <si>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</si>
  <si>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</si>
  <si>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</si>
  <si>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</si>
  <si>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</si>
  <si>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</si>
  <si>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</si>
  <si>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</si>
  <si>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</si>
  <si>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</si>
  <si>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</si>
  <si>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</si>
  <si>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</si>
  <si>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</si>
  <si>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</si>
  <si>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</si>
  <si>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</si>
  <si>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</si>
  <si>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</si>
  <si>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</si>
  <si>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</si>
  <si>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</si>
  <si>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</si>
  <si>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</si>
  <si>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</si>
  <si>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</si>
  <si>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</si>
  <si>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</si>
  <si>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</si>
  <si>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</si>
  <si>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</si>
  <si>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</si>
  <si>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</si>
  <si>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</si>
  <si>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</si>
  <si>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</si>
  <si>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</si>
  <si>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</si>
  <si>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</si>
  <si>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</si>
  <si>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</si>
  <si>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</si>
  <si>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</si>
  <si>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</si>
  <si>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</si>
  <si>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</si>
  <si>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</si>
  <si>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</si>
  <si>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</si>
  <si>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</si>
  <si>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</si>
  <si>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</si>
  <si>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</si>
  <si>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</si>
  <si>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</si>
  <si>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</si>
  <si>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</si>
  <si>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</si>
  <si>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</si>
  <si>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</si>
  <si>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</si>
  <si>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</si>
  <si>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</si>
  <si>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</si>
  <si>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</si>
  <si>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</si>
  <si>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</si>
  <si>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</si>
  <si>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</si>
  <si>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</si>
  <si>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</si>
  <si>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</si>
  <si>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</si>
  <si>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</si>
  <si>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</si>
  <si>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</si>
  <si>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</si>
  <si>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</si>
  <si>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</si>
  <si>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</si>
  <si>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</si>
  <si>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</si>
  <si>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</si>
  <si>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</si>
  <si>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</si>
  <si>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</si>
  <si>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</si>
  <si>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</si>
  <si>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</si>
  <si>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</si>
  <si>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</si>
  <si>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</si>
  <si>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</si>
  <si>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</si>
  <si>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</si>
  <si>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</si>
  <si>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</si>
  <si>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</si>
  <si>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</si>
  <si>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</si>
  <si>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</si>
  <si>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</si>
  <si>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</si>
  <si>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</si>
  <si>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</si>
  <si>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</si>
  <si>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</si>
  <si>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</si>
  <si>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</si>
  <si>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</si>
  <si>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</si>
  <si>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</si>
  <si>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</si>
  <si>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</si>
  <si>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</si>
  <si>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</si>
  <si>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</si>
  <si>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</si>
  <si>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</si>
  <si>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</si>
  <si>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</si>
  <si>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</si>
  <si>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</si>
  <si>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</si>
  <si>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</si>
  <si>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</si>
  <si>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</si>
  <si>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</si>
  <si>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</si>
  <si>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</si>
  <si>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</si>
  <si>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</si>
  <si>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</si>
  <si>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</si>
  <si>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</si>
  <si>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</si>
  <si>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</si>
  <si>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</si>
  <si>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</si>
  <si>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</si>
  <si>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</si>
  <si>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</si>
  <si>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</si>
  <si>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</si>
  <si>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</si>
  <si>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</si>
  <si>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</si>
  <si>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</si>
  <si>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</si>
  <si>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</si>
  <si>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</si>
  <si>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</si>
  <si>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</si>
  <si>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</si>
  <si>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</si>
  <si>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</si>
  <si>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</si>
  <si>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</si>
  <si>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</si>
  <si>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</si>
  <si>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</si>
  <si>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</si>
  <si>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</si>
  <si>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</si>
  <si>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</si>
  <si>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</si>
  <si>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</si>
  <si>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</si>
  <si>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</si>
  <si>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</si>
  <si>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</si>
  <si>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</si>
  <si>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</si>
  <si>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</si>
  <si>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</si>
  <si>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</si>
  <si>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</si>
  <si>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</si>
  <si>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</si>
  <si>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</si>
  <si>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</si>
  <si>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</si>
  <si>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</si>
  <si>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</si>
  <si>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</si>
  <si>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</si>
  <si>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</si>
  <si>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</si>
  <si>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</si>
  <si>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</si>
  <si>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</si>
  <si>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</si>
  <si>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</si>
  <si>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</si>
  <si>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</si>
  <si>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</si>
  <si>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</si>
  <si>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</si>
  <si>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</si>
  <si>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</si>
  <si>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</si>
  <si>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</si>
  <si>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</si>
  <si>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</si>
  <si>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</si>
  <si>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</si>
  <si>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</si>
  <si>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</si>
  <si>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</si>
  <si>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</si>
  <si>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</si>
  <si>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</si>
  <si>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</si>
  <si>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</si>
  <si>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</si>
  <si>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</si>
  <si>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</si>
  <si>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</si>
  <si>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</si>
  <si>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</si>
  <si>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</si>
  <si>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</si>
  <si>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</si>
  <si>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</si>
  <si>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</si>
  <si>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</si>
  <si>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</si>
  <si>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</si>
  <si>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</si>
  <si>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</si>
  <si>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</si>
  <si>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</si>
  <si>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</si>
  <si>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</si>
  <si>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</si>
  <si>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</si>
  <si>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</si>
  <si>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</si>
  <si>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</si>
  <si>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</si>
  <si>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</si>
  <si>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</si>
  <si>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</si>
  <si>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</si>
  <si>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</si>
  <si>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</si>
  <si>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</si>
  <si>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</si>
  <si>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</si>
  <si>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</si>
  <si>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</si>
  <si>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</si>
  <si>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</si>
  <si>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</si>
  <si>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</si>
  <si>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</si>
  <si>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</si>
  <si>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</si>
  <si>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</si>
  <si>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</si>
  <si>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</si>
  <si>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</si>
  <si>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</si>
  <si>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</si>
  <si>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</si>
  <si>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</si>
  <si>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</si>
  <si>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</si>
  <si>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</si>
  <si>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</si>
  <si>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</si>
  <si>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</si>
  <si>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</si>
  <si>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</si>
  <si>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</si>
  <si>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</si>
  <si>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</si>
  <si>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</si>
  <si>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</si>
  <si>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</si>
  <si>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</si>
  <si>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</si>
  <si>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150 ml</t>
  </si>
  <si>
    <t>Совместно с д/кардиологом: с учетом клинических данных, ЭКГ и КАГ рекомендована ЧКВ бассейна ПКА.</t>
  </si>
  <si>
    <t>DES, Калипсо</t>
  </si>
  <si>
    <t>22:24</t>
  </si>
  <si>
    <t>Томилина Л.В.</t>
  </si>
  <si>
    <t>4,0 - 33</t>
  </si>
  <si>
    <t>Angio-Seal™ VIP</t>
  </si>
  <si>
    <r>
      <t xml:space="preserve">Устье ПКА катетеризировано проводниковым катетером </t>
    </r>
    <r>
      <rPr>
        <u/>
        <sz val="10.5"/>
        <color theme="1"/>
        <rFont val="Calibri"/>
        <family val="2"/>
        <charset val="204"/>
        <scheme val="minor"/>
      </rPr>
      <t>Launcher JL 4.0 6Fr</t>
    </r>
    <r>
      <rPr>
        <sz val="10.5"/>
        <color theme="1"/>
        <rFont val="Calibri"/>
        <family val="2"/>
        <charset val="204"/>
        <scheme val="minor"/>
      </rPr>
      <t>. Коронарный проводник fielder проведён в дистальный сегмент ПКА. В зону стенозов дистального и среднего сегментов последовательно с оверлаппингом имплантированы стенты DES Калипсо 4.0-33 мм, DES Resolute Integrity 3.5-22 мм, давлением 14 атм. Постдилатация стентов  БК NC Аксиома  4.0-12, давленим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 -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  </r>
  </si>
  <si>
    <t>проходим, неровности контуров</t>
  </si>
  <si>
    <t xml:space="preserve">неровности контуров проксимального и среднего  сегментов. Антеградный  кровоток TIMI III. </t>
  </si>
  <si>
    <r>
      <t xml:space="preserve">стенозы проксимального сегмента 30%, локальный миокардиальный мостик среднего сегмента с компрессией в систолу 30%, локальный стеноз дистального сегмента до 50%, стенозы апикального сегмента до 70%. Антеградный  кровоток TIMI III.  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локальный стеноз средней трети 80%.  Антеградный  кровоток TIMI III. </t>
    </r>
  </si>
  <si>
    <t xml:space="preserve">стенозы пркосимального сегмента 30%, острая тотальная тромботическая окклюзия на уровне среднего сегмента, стенозы дистального сегмента 30%.  Антеградный  кровоток  TIMI 0. Rentrop 2 за счёт ПНА.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</si>
</sst>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u/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36" sqref="J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0.60763888888888895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0.61249999999999993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5" t="s">
        <v>527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17774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14926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526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8" t="s">
        <v>404</v>
      </c>
      <c r="H16" s="166">
        <v>7100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13.49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531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533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532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534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524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C12" sqref="C1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2">
        <v>2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2</v>
      </c>
      <c r="H11" s="39"/>
    </row>
    <row r="12" spans="1:8" ht="18.75">
      <c r="A12" s="75" t="s">
        <v>191</v>
      </c>
      <c r="B12" s="20">
        <f>КАГ!B8</f>
        <v>45437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0.61249999999999993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0.67013888888888884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5.7638888888888906E-2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Томилина Л.В.</v>
      </c>
      <c r="C16" s="202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17774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75</v>
      </c>
      <c r="H18" s="39"/>
    </row>
    <row r="19" spans="1:8" ht="14.45" customHeight="1">
      <c r="A19" s="15" t="s">
        <v>12</v>
      </c>
      <c r="B19" s="68">
        <f>КАГ!B14</f>
        <v>14926</v>
      </c>
      <c r="C19" s="69"/>
      <c r="D19" s="69"/>
      <c r="E19" s="69"/>
      <c r="F19" s="69"/>
      <c r="G19" s="167" t="s">
        <v>401</v>
      </c>
      <c r="H19" s="182" t="str">
        <f>КАГ!H15</f>
        <v>22:24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7100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390</v>
      </c>
      <c r="H21" s="170">
        <f>КАГ!H17</f>
        <v>13.49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0.61736111111111114</v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388</v>
      </c>
      <c r="C40" s="120"/>
      <c r="D40" s="241" t="s">
        <v>402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2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0" sqref="G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45437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Томилина Л.В.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17774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75</v>
      </c>
    </row>
    <row r="7" spans="1:4">
      <c r="A7" s="38"/>
      <c r="C7" s="101" t="s">
        <v>12</v>
      </c>
      <c r="D7" s="103">
        <f>КАГ!$B$14</f>
        <v>14926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45437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329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519</v>
      </c>
      <c r="C16" s="136" t="s">
        <v>428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6" t="s">
        <v>324</v>
      </c>
      <c r="C17" s="136" t="s">
        <v>469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525</v>
      </c>
      <c r="C18" s="136" t="s">
        <v>528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6" t="s">
        <v>529</v>
      </c>
      <c r="C19" s="184"/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49" sqref="A49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2" s="115" t="str">
        <f>IFERROR(INDEX(Расходка[Наименование расходного материала],MATCH(Расходка[[#This Row],[№]],Поиск_расходки[Индекс7],0)),"")</f>
        <v>Angio-Seal™ VIP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1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6</v>
      </c>
      <c r="C58" t="s">
        <v>525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1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8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8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8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8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8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325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9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9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9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9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9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9" s="4" t="s">
        <v>6</v>
      </c>
      <c r="AG59" s="4" t="s">
        <v>456</v>
      </c>
    </row>
    <row r="60" spans="1:33">
      <c r="A60">
        <v>59</v>
      </c>
      <c r="B60" t="s">
        <v>95</v>
      </c>
      <c r="C60" s="1" t="s">
        <v>344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0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0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0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0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0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352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2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335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331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466</v>
      </c>
    </row>
    <row r="71" spans="1:33">
      <c r="A71">
        <v>70</v>
      </c>
      <c r="B71" t="s">
        <v>4</v>
      </c>
      <c r="C71" t="s">
        <v>340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421</v>
      </c>
    </row>
    <row r="72" spans="1:33">
      <c r="A72">
        <v>71</v>
      </c>
      <c r="B72" t="s">
        <v>301</v>
      </c>
      <c r="C72" s="1" t="s">
        <v>332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1</v>
      </c>
      <c r="L72" s="199">
        <f>IF(ISNUMBER(SEARCH('Карта учёта'!$B$20,Расходка[[#This Row],[Наименование расходного материала]])),MAX($L$1:L71)+1,0)</f>
        <v>71</v>
      </c>
      <c r="M72" s="199">
        <f>IF(ISNUMBER(SEARCH('Карта учёта'!$B$21,Расходка[[#This Row],[Наименование расходного материала]])),MAX($M$1:M71)+1,0)</f>
        <v>71</v>
      </c>
      <c r="N72" s="199">
        <f>IF(ISNUMBER(SEARCH('Карта учёта'!$B$22,Расходка[[#This Row],[Наименование расходного материала]])),MAX($N$1:N71)+1,0)</f>
        <v>71</v>
      </c>
      <c r="O72" s="199">
        <f>IF(ISNUMBER(SEARCH('Карта учёта'!$B$23,Расходка[[#This Row],[Наименование расходного материала]])),MAX($O$1:O71)+1,0)</f>
        <v>71</v>
      </c>
      <c r="P72" s="199">
        <f>IF(ISNUMBER(SEARCH('Карта учёта'!$B$24,Расходка[[#This Row],[Наименование расходного материала]])),MAX($P$1:P71)+1,0)</f>
        <v>71</v>
      </c>
      <c r="Q72" s="199">
        <f>IF(ISNUMBER(SEARCH('Карта учёта'!$B$25,Расходка[[#This Row],[Наименование расходного материала]])),MAX($Q$1:Q71)+1,0)</f>
        <v>71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2024-05-25T13:15:05Z</cp:lastPrinted>
  <dcterms:created xsi:type="dcterms:W3CDTF">2015-06-05T18:19:34Z</dcterms:created>
  <dcterms:modified xsi:type="dcterms:W3CDTF">2024-05-25T14:34:17Z</dcterms:modified>
</cp:coreProperties>
</file>