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P12" i="1"/>
  <c r="P13" i="1"/>
  <c r="P14" i="1" s="1"/>
  <c r="F13" i="1"/>
  <c r="F14" i="1" s="1"/>
  <c r="F15" i="1" s="1"/>
  <c r="O56" i="1"/>
  <c r="O57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15" i="1" l="1"/>
  <c r="E64" i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16" i="1" l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17" i="1" l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61" i="1" l="1"/>
  <c r="O67" i="1"/>
  <c r="AB6" i="1"/>
  <c r="AB18" i="1"/>
  <c r="AB15" i="1"/>
  <c r="AB4" i="1"/>
  <c r="AB19" i="1"/>
  <c r="AB13" i="1"/>
  <c r="AB5" i="1"/>
  <c r="AB21" i="1"/>
  <c r="AB57" i="1"/>
  <c r="AB7" i="1"/>
  <c r="AB26" i="1"/>
  <c r="AB66" i="1"/>
  <c r="AB63" i="1"/>
  <c r="AB59" i="1"/>
  <c r="AB65" i="1"/>
  <c r="AB58" i="1"/>
  <c r="AB60" i="1"/>
  <c r="AB62" i="1"/>
  <c r="AB56" i="1"/>
  <c r="AB64" i="1"/>
  <c r="AB67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O68" i="1" l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69" i="1"/>
  <c r="O70" i="1" s="1"/>
  <c r="O71" i="1" s="1"/>
  <c r="O72" i="1" s="1"/>
  <c r="O73" i="1"/>
  <c r="AB73" i="1" s="1"/>
  <c r="AB68" i="1"/>
  <c r="AB71" i="1"/>
  <c r="AB70" i="1"/>
  <c r="AB72" i="1"/>
  <c r="AB69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4" i="1" l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B37" i="1"/>
  <c r="AB16" i="1"/>
  <c r="M36" i="1"/>
  <c r="AB36" i="1"/>
  <c r="AB34" i="1"/>
  <c r="AB22" i="1"/>
  <c r="P29" i="1" l="1"/>
  <c r="J70" i="1"/>
  <c r="I70" i="1"/>
  <c r="V2" i="1" s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B46" i="1"/>
  <c r="N45" i="1"/>
  <c r="L40" i="1"/>
  <c r="M38" i="1"/>
  <c r="M39" i="1" s="1"/>
  <c r="M40" i="1" s="1"/>
  <c r="H74" i="1" l="1"/>
  <c r="U43" i="1" s="1"/>
  <c r="F74" i="1"/>
  <c r="S74" i="1" s="1"/>
  <c r="U61" i="1"/>
  <c r="U42" i="1"/>
  <c r="U52" i="1"/>
  <c r="U73" i="1"/>
  <c r="P31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0" i="1" l="1"/>
  <c r="U41" i="1"/>
  <c r="U68" i="1"/>
  <c r="U70" i="1"/>
  <c r="U69" i="1"/>
  <c r="U45" i="1"/>
  <c r="U54" i="1"/>
  <c r="U39" i="1"/>
  <c r="U58" i="1"/>
  <c r="U72" i="1"/>
  <c r="U66" i="1"/>
  <c r="U57" i="1"/>
  <c r="U64" i="1"/>
  <c r="U55" i="1"/>
  <c r="U46" i="1"/>
  <c r="U47" i="1"/>
  <c r="U56" i="1"/>
  <c r="U40" i="1"/>
  <c r="U51" i="1"/>
  <c r="U44" i="1"/>
  <c r="U59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60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V53" i="1" l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X30" i="1" s="1"/>
  <c r="P38" i="1"/>
  <c r="X63" i="1"/>
  <c r="X57" i="1"/>
  <c r="X40" i="1"/>
  <c r="X27" i="1"/>
  <c r="X12" i="1"/>
  <c r="X55" i="1"/>
  <c r="X68" i="1"/>
  <c r="X21" i="1"/>
  <c r="X20" i="1"/>
  <c r="X7" i="1"/>
  <c r="X46" i="1"/>
  <c r="X2" i="1"/>
  <c r="X51" i="1"/>
  <c r="X28" i="1"/>
  <c r="X61" i="1"/>
  <c r="X5" i="1"/>
  <c r="N68" i="1"/>
  <c r="G62" i="1"/>
  <c r="G63" i="1" s="1"/>
  <c r="M51" i="1"/>
  <c r="M52" i="1" s="1"/>
  <c r="M53" i="1" s="1"/>
  <c r="L50" i="1"/>
  <c r="X69" i="1" l="1"/>
  <c r="X19" i="1"/>
  <c r="X52" i="1"/>
  <c r="X60" i="1"/>
  <c r="X70" i="1"/>
  <c r="X49" i="1"/>
  <c r="X17" i="1"/>
  <c r="X15" i="1"/>
  <c r="X62" i="1"/>
  <c r="X64" i="1"/>
  <c r="X58" i="1"/>
  <c r="X31" i="1"/>
  <c r="X22" i="1"/>
  <c r="X36" i="1"/>
  <c r="X8" i="1"/>
  <c r="X14" i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P69" i="1"/>
  <c r="P70" i="1" s="1"/>
  <c r="P71" i="1" s="1"/>
  <c r="P72" i="1" s="1"/>
  <c r="P73" i="1" s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P74" i="1"/>
  <c r="AC45" i="1" s="1"/>
  <c r="N72" i="1"/>
  <c r="N73" i="1" s="1"/>
  <c r="L67" i="1"/>
  <c r="M61" i="1"/>
  <c r="AC73" i="1" l="1"/>
  <c r="AC44" i="1"/>
  <c r="AC54" i="1"/>
  <c r="AC51" i="1"/>
  <c r="AC2" i="1"/>
  <c r="AC18" i="1"/>
  <c r="AC4" i="1"/>
  <c r="AC5" i="1"/>
  <c r="AC7" i="1"/>
  <c r="AC15" i="1"/>
  <c r="AC21" i="1"/>
  <c r="AC13" i="1"/>
  <c r="AC19" i="1"/>
  <c r="AC6" i="1"/>
  <c r="AC26" i="1"/>
  <c r="AC17" i="1"/>
  <c r="AC25" i="1"/>
  <c r="AC16" i="1"/>
  <c r="AC22" i="1"/>
  <c r="AC31" i="1"/>
  <c r="AC23" i="1"/>
  <c r="AC29" i="1"/>
  <c r="AC30" i="1"/>
  <c r="AC32" i="1"/>
  <c r="AC28" i="1"/>
  <c r="AC27" i="1"/>
  <c r="AC33" i="1"/>
  <c r="AC34" i="1"/>
  <c r="AC14" i="1"/>
  <c r="AC3" i="1"/>
  <c r="AC9" i="1"/>
  <c r="AC12" i="1"/>
  <c r="AC20" i="1"/>
  <c r="AC24" i="1"/>
  <c r="AC8" i="1"/>
  <c r="AC11" i="1"/>
  <c r="AC10" i="1"/>
  <c r="AC35" i="1"/>
  <c r="AC53" i="1"/>
  <c r="AC49" i="1"/>
  <c r="AC36" i="1"/>
  <c r="AC50" i="1"/>
  <c r="AC48" i="1"/>
  <c r="AC38" i="1"/>
  <c r="AC68" i="1"/>
  <c r="AC52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<sst xmlns="http://schemas.openxmlformats.org/spreadsheetml/2006/main" count="882" uniqueCount="535">
  <si>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</si>
  <si>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</si>
  <si>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</si>
  <si>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</si>
  <si>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</si>
  <si>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</si>
  <si>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</si>
  <si>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</si>
  <si>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</si>
  <si>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</si>
  <si>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</si>
  <si>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</si>
  <si>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</si>
  <si>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</si>
  <si>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</si>
  <si>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</si>
  <si>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</si>
  <si>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</si>
  <si>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</si>
  <si>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</si>
  <si>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</si>
  <si>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</si>
  <si>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</si>
  <si>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</si>
  <si>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</si>
  <si>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</si>
  <si>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</si>
  <si>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</si>
  <si>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</si>
  <si>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</si>
  <si>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</si>
  <si>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</si>
  <si>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</si>
  <si>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</si>
  <si>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</si>
  <si>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</si>
  <si>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</si>
  <si>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</si>
  <si>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</si>
  <si>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</si>
  <si>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</si>
  <si>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</si>
  <si>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</si>
  <si>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</si>
  <si>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</si>
  <si>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</si>
  <si>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</si>
  <si>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</si>
  <si>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</si>
  <si>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</si>
  <si>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</si>
  <si>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</si>
  <si>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</si>
  <si>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</si>
  <si>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</si>
  <si>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</si>
  <si>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</si>
  <si>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</si>
  <si>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</si>
  <si>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</si>
  <si>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</si>
  <si>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</si>
  <si>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</si>
  <si>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</si>
  <si>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</si>
  <si>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</si>
  <si>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</si>
  <si>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</si>
  <si>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</si>
  <si>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</si>
  <si>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</si>
  <si>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</si>
  <si>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</si>
  <si>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</si>
  <si>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</si>
  <si>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</si>
  <si>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</si>
  <si>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</si>
  <si>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</si>
  <si>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</si>
  <si>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</si>
  <si>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</si>
  <si>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</si>
  <si>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</si>
  <si>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</si>
  <si>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</si>
  <si>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</si>
  <si>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</si>
  <si>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</si>
  <si>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</si>
  <si>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</si>
  <si>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</si>
  <si>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</si>
  <si>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</si>
  <si>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</si>
  <si>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</si>
  <si>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</si>
  <si>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</si>
  <si>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</si>
  <si>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</si>
  <si>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</si>
  <si>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</si>
  <si>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</si>
  <si>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</si>
  <si>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</si>
  <si>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</si>
  <si>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</si>
  <si>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</si>
  <si>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</si>
  <si>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</si>
  <si>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</si>
  <si>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</si>
  <si>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</si>
  <si>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</si>
  <si>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</si>
  <si>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</si>
  <si>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</si>
  <si>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</si>
  <si>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</si>
  <si>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</si>
  <si>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</si>
  <si>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</si>
  <si>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</si>
  <si>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</si>
  <si>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</si>
  <si>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</si>
  <si>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</si>
  <si>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</si>
  <si>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</si>
  <si>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</si>
  <si>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</si>
  <si>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</si>
  <si>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</si>
  <si>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</si>
  <si>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</si>
  <si>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</si>
  <si>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</si>
  <si>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</si>
  <si>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</si>
  <si>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</si>
  <si>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</si>
  <si>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</si>
  <si>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</si>
  <si>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</si>
  <si>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</si>
  <si>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</si>
  <si>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</si>
  <si>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</si>
  <si>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</si>
  <si>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</si>
  <si>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</si>
  <si>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</si>
  <si>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</si>
  <si>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</si>
  <si>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</si>
  <si>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</si>
  <si>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</si>
  <si>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</si>
  <si>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</si>
  <si>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</si>
  <si>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</si>
  <si>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</si>
  <si>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</si>
  <si>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</si>
  <si>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</si>
  <si>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</si>
  <si>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</si>
  <si>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</si>
  <si>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</si>
  <si>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</si>
  <si>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</si>
  <si>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</si>
  <si>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</si>
  <si>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</si>
  <si>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</si>
  <si>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</si>
  <si>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</si>
  <si>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</si>
  <si>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</si>
  <si>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</si>
  <si>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</si>
  <si>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</si>
  <si>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</si>
  <si>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</si>
  <si>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</si>
  <si>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</si>
  <si>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</si>
  <si>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</si>
  <si>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</si>
  <si>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</si>
  <si>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</si>
  <si>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</si>
  <si>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</si>
  <si>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</si>
  <si>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</si>
  <si>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</si>
  <si>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</si>
  <si>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</si>
  <si>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</si>
  <si>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</si>
  <si>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</si>
  <si>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</si>
  <si>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</si>
  <si>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</si>
  <si>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</si>
  <si>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</si>
  <si>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</si>
  <si>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</si>
  <si>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</si>
  <si>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</si>
  <si>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</si>
  <si>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</si>
  <si>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</si>
  <si>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</si>
  <si>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</si>
  <si>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</si>
  <si>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</si>
  <si>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</si>
  <si>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</si>
  <si>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</si>
  <si>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</si>
  <si>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</si>
  <si>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</si>
  <si>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</si>
  <si>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</si>
  <si>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</si>
  <si>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</si>
  <si>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</si>
  <si>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</si>
  <si>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</si>
  <si>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</si>
  <si>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</si>
  <si>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</si>
  <si>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</si>
  <si>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</si>
  <si>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</si>
  <si>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</si>
  <si>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</si>
  <si>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</si>
  <si>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</si>
  <si>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</si>
  <si>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</si>
  <si>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</si>
  <si>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</si>
  <si>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</si>
  <si>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</si>
  <si>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</si>
  <si>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</si>
  <si>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</si>
  <si>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</si>
  <si>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</si>
  <si>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</si>
  <si>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</si>
  <si>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</si>
  <si>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</si>
  <si>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</si>
  <si>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</si>
  <si>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</si>
  <si>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</si>
  <si>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</si>
  <si>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</si>
  <si>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</si>
  <si>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</si>
  <si>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</si>
  <si>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</si>
  <si>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</si>
  <si>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</si>
  <si>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</si>
  <si>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</si>
  <si>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</si>
  <si>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</si>
  <si>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</si>
  <si>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</si>
  <si>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</si>
  <si>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</si>
  <si>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</si>
  <si>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</si>
  <si>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</si>
  <si>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</si>
  <si>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</si>
  <si>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</si>
  <si>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</si>
  <si>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</si>
  <si>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</si>
  <si>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</si>
  <si>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</si>
  <si>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</si>
  <si>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</si>
  <si>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</si>
  <si>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</si>
  <si>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</si>
  <si>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</si>
  <si>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</si>
  <si>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</si>
  <si>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</si>
  <si>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</si>
  <si>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</si>
  <si>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</si>
  <si>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</si>
  <si>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</si>
  <si>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</si>
  <si>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</si>
  <si>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</si>
  <si>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</si>
  <si>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</si>
  <si>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</si>
  <si>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</si>
  <si>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</si>
  <si>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</si>
  <si>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</si>
  <si>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</si>
  <si>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</si>
  <si>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</si>
  <si>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</si>
  <si>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</si>
  <si>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</si>
  <si>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</si>
  <si>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</si>
  <si>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</si>
  <si>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</si>
  <si>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</si>
  <si>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</si>
  <si>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</si>
  <si>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</si>
  <si>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</si>
  <si>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</si>
  <si>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</si>
  <si>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</si>
  <si>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</si>
  <si>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</si>
  <si>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</si>
  <si>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</si>
  <si>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</si>
  <si>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</si>
  <si>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</si>
  <si>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</si>
  <si>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</si>
  <si>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</si>
  <si>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</si>
  <si>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</si>
  <si>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</si>
  <si>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</si>
  <si>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</si>
  <si>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</si>
  <si>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</si>
  <si>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</si>
  <si>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</si>
  <si>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</si>
  <si>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</si>
  <si>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</si>
  <si>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</si>
  <si>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</si>
  <si>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</si>
  <si>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</si>
  <si>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</si>
  <si>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</si>
  <si>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</si>
  <si>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</si>
  <si>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</si>
  <si>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</si>
  <si>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</si>
  <si>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</si>
  <si>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</si>
  <si>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</si>
  <si>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</si>
  <si>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</si>
  <si>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</si>
  <si>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</si>
  <si>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</si>
  <si>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</si>
  <si>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</si>
  <si>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</si>
  <si>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</si>
  <si>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</si>
  <si>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</si>
  <si>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</si>
  <si>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</si>
  <si>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</si>
  <si>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</si>
  <si>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</si>
  <si>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</si>
  <si>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</si>
  <si>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</si>
  <si>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</si>
  <si>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</si>
  <si>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</si>
  <si>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</si>
  <si>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</si>
  <si>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</si>
  <si>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</si>
  <si>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</si>
  <si>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</si>
  <si>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</si>
  <si>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</si>
  <si>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</si>
  <si>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</si>
  <si>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</si>
  <si>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</si>
  <si>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</si>
  <si>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</si>
  <si>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</si>
  <si>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</si>
  <si>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</si>
  <si>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</si>
  <si>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</si>
  <si>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</si>
  <si>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</si>
  <si>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</si>
  <si>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</si>
  <si>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</si>
  <si>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</si>
  <si>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</si>
  <si>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</si>
  <si>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</si>
  <si>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</si>
  <si>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</si>
  <si>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</si>
  <si>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</si>
  <si>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</si>
  <si>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</si>
  <si>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</si>
  <si>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</si>
  <si>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</si>
  <si>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</si>
  <si>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</si>
  <si>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</si>
  <si>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</si>
  <si>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</si>
  <si>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</si>
  <si>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</si>
  <si>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</si>
  <si>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</si>
  <si>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</si>
  <si>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</si>
  <si>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</si>
  <si>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</si>
  <si>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</si>
  <si>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</si>
  <si>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</si>
  <si>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</si>
  <si>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</si>
  <si>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</si>
  <si>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</si>
  <si>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</si>
  <si>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</si>
  <si>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</si>
  <si>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</si>
  <si>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</si>
  <si>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</si>
  <si>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</si>
  <si>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</si>
  <si>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</si>
  <si>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</si>
  <si>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</si>
  <si>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</si>
  <si>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</si>
  <si>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</si>
  <si>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</si>
  <si>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</si>
  <si>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</si>
  <si>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</si>
  <si>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</si>
  <si>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</si>
  <si>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</si>
  <si>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</si>
  <si>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</si>
  <si>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</si>
  <si>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</si>
  <si>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</si>
  <si>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</si>
  <si>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</si>
  <si>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</si>
  <si>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</si>
  <si>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</si>
  <si>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</si>
  <si>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</si>
  <si>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</si>
  <si>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</si>
  <si>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</si>
  <si>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</si>
  <si>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</si>
  <si>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</si>
  <si>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</si>
  <si>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</si>
  <si>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</si>
  <si>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</si>
  <si>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</si>
  <si>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</si>
  <si>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</si>
  <si>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</si>
  <si>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</si>
  <si>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</si>
  <si>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</si>
  <si>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</si>
  <si>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</si>
  <si>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</si>
  <si>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</si>
  <si>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</si>
  <si>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</si>
  <si>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</si>
  <si>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</si>
  <si>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</si>
  <si>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</si>
  <si>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</si>
  <si>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</si>
  <si>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</si>
  <si>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</si>
  <si>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</si>
  <si>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</si>
  <si>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</si>
  <si>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</si>
  <si>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</si>
  <si>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</si>
  <si>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</si>
  <si>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</si>
  <si>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</si>
  <si>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</si>
  <si>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</si>
  <si>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</si>
  <si>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</si>
  <si>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</si>
  <si>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</si>
  <si>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</si>
  <si>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</si>
  <si>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08:24</t>
  </si>
  <si>
    <t>Васильева И.Б.</t>
  </si>
  <si>
    <t>Правый</t>
  </si>
  <si>
    <t>30 ml</t>
  </si>
  <si>
    <t>Совместно с д/кардиологом: с учетом клинических данных, ЭКГ и КАГ рекомендована реканализация ПКА</t>
  </si>
  <si>
    <t>неровности контуров, стеноз дист/3 30%</t>
  </si>
  <si>
    <t xml:space="preserve">бассейн представлен доминантной ВТК с диффузными стенотическими изменениями до 50%    Антеградный  кровоток TIMI III. </t>
  </si>
  <si>
    <r>
      <rPr>
        <b/>
        <i/>
        <u/>
        <sz val="11"/>
        <color theme="1"/>
        <rFont val="Arial Narrow"/>
        <family val="2"/>
        <charset val="204"/>
      </rPr>
      <t>состояние после стентирования проксимального и среднего сегментов от 2013 г</t>
    </r>
    <r>
      <rPr>
        <sz val="11"/>
        <color theme="1"/>
        <rFont val="Arial Narrow"/>
        <family val="2"/>
        <charset val="204"/>
      </rPr>
      <t xml:space="preserve">.  Стенты проходимы, без признаков тромбоза, рестеноз в проксимальном сегменте  30%, дистальный краевой рестеноз в среднем сегменте 60%, множественные стенозы дистального сегмента 40%.  Антеградный  кровоток TIMI III. </t>
    </r>
  </si>
  <si>
    <r>
      <rPr>
        <b/>
        <i/>
        <u/>
        <sz val="10"/>
        <color theme="1"/>
        <rFont val="Arial Narrow"/>
        <family val="2"/>
        <charset val="204"/>
      </rPr>
      <t>состояние после стентирования проксимального,  среднего и частично дистального  сегментов от 2017 г (4 BMS ).</t>
    </r>
    <r>
      <rPr>
        <sz val="10"/>
        <color theme="1"/>
        <rFont val="Arial Narrow"/>
        <family val="2"/>
        <charset val="204"/>
      </rPr>
      <t xml:space="preserve">Стенты проходимы, без признаков тромбоза, рестеноз в проксимальном сегменте  30%,  в среднем снеровности контуров, острая тотальная окклюзия на уровне дистального сегмента (вне стентов).  Диффузные стенотические изменения ЗБВ 60%, дист/3 ЗМЖВ 70%. Антеградный  кровоток TIMI 0. Слабые коллатерали в ПКА из системы ПНА </t>
    </r>
  </si>
  <si>
    <t>Устье ПКА катетеризированы проводниковым катетером Launcher JR 3.5 6Fr. Коронарный проводник fielder  заведен в дистальный сегмент ЗБВ ПКА. Реканализация артерии выполнена  БК Колибри 2.0-15.  Получен антеградный кровоток TIMI II.  В зону дистального сегмента с оверлаппингом имплантирован  DES Meril Evermine50 2.75-19 давленим от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восстановлены  -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</si>
  <si>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2,75 - 19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</si>
</sst>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i/>
      <u/>
      <sz val="11"/>
      <color theme="1"/>
      <name val="Arial Narrow"/>
      <family val="2"/>
      <charset val="204"/>
    </font>
    <font>
      <b/>
      <i/>
      <u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3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N19" sqref="N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6.9444444444444441E-3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1.1805555555555555E-2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4" t="s">
        <v>525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23266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15683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5960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11.324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529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531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530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48" t="s">
        <v>532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528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0">
        <f>SUM(F8:F10)</f>
        <v>1</v>
      </c>
      <c r="H11" s="39"/>
    </row>
    <row r="12" spans="1:8" ht="18.75">
      <c r="A12" s="75" t="s">
        <v>191</v>
      </c>
      <c r="B12" s="20">
        <f>КАГ!B8</f>
        <v>45445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1.1805555555555555E-2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5.9027777777777783E-2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4.7222222222222228E-2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Васильева И.Б.</v>
      </c>
      <c r="C16" s="201">
        <f>LEN(КАГ!B11)</f>
        <v>14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23266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60</v>
      </c>
      <c r="H18" s="39"/>
    </row>
    <row r="19" spans="1:8" ht="14.45" customHeight="1">
      <c r="A19" s="15" t="s">
        <v>12</v>
      </c>
      <c r="B19" s="68">
        <f>КАГ!B14</f>
        <v>15683</v>
      </c>
      <c r="C19" s="69"/>
      <c r="D19" s="69"/>
      <c r="E19" s="69"/>
      <c r="F19" s="69"/>
      <c r="G19" s="166" t="s">
        <v>400</v>
      </c>
      <c r="H19" s="181" t="str">
        <f>КАГ!H15</f>
        <v>08:24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5960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389</v>
      </c>
      <c r="H21" s="169">
        <f>КАГ!H17</f>
        <v>11.324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1.8055555555555543E-2</v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533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527</v>
      </c>
      <c r="C40" s="120"/>
      <c r="D40" s="241" t="s">
        <v>401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5" t="str">
        <f>КАГ!$B$11</f>
        <v>Васильева И.Б.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23266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>
      <c r="A7" s="38"/>
      <c r="C7" s="101" t="s">
        <v>12</v>
      </c>
      <c r="D7" s="103">
        <f>КАГ!$B$14</f>
        <v>15683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45445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315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376</v>
      </c>
      <c r="C15" s="136" t="s">
        <v>408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521</v>
      </c>
      <c r="C16" s="136" t="s">
        <v>534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5" t="s">
        <v>330</v>
      </c>
      <c r="C17" s="136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83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6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4" zoomScaleNormal="100" workbookViewId="0">
      <selection activeCell="C59" sqref="C5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Shunmei</v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BMS, Integtity</v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8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Calipso</v>
      </c>
      <c r="X53" s="115" t="str">
        <f>IFERROR(INDEX(Расходка[Наименование расходного материала],MATCH(Расходка[[#This Row],[№]],Поиск_расходки[Индекс7],0)),"")</f>
        <v>DES, Calipso</v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8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NanoMed</v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1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2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Firehawk</v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59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59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1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0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0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0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1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2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3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8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учёта'!$B$17,Расходка[[#This Row],[Наименование расходного материала]])),MAX($I$1:I66)+1,0)</f>
        <v>0</v>
      </c>
      <c r="J67" s="198">
        <f>IF(ISNUMBER(SEARCH('Карта учёта'!$B$18,Расходка[[#This Row],[Наименование расходного материала]])),MAX($J$1:J66)+1,0)</f>
        <v>66</v>
      </c>
      <c r="K67" s="198">
        <f>IF(ISNUMBER(SEARCH('Карта учёта'!$B$19,Расходка[[#This Row],[Наименование расходного материала]])),MAX($K$1:K66)+1,0)</f>
        <v>66</v>
      </c>
      <c r="L67" s="198">
        <f>IF(ISNUMBER(SEARCH('Карта учёта'!$B$20,Расходка[[#This Row],[Наименование расходного материала]])),MAX($L$1:L66)+1,0)</f>
        <v>66</v>
      </c>
      <c r="M67" s="198">
        <f>IF(ISNUMBER(SEARCH('Карта учёта'!$B$21,Расходка[[#This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98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/>
      </c>
      <c r="W67" s="199" t="str">
        <f>IFERROR(INDEX(Расходка[Наименование расходного материала],MATCH(Расходка[[#This Row],[№]],Поиск_расходки[Индекс6],0)),"")</f>
        <v>Launcher 6F JL 3.5</v>
      </c>
      <c r="X67" s="199" t="str">
        <f>IFERROR(INDEX(Расходка[Наименование расходного материала],MATCH(Расходка[[#This Row],[№]],Поиск_расходки[Индекс7],0)),"")</f>
        <v>Launcher 6F JL 3.5</v>
      </c>
      <c r="Y67" s="199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9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учёта'!$B$17,Расходка[[#This Row],[Наименование расходного материала]])),MAX($I$1:I67)+1,0)</f>
        <v>0</v>
      </c>
      <c r="J68" s="198">
        <f>IF(ISNUMBER(SEARCH('Карта учёта'!$B$18,Расходка[[#This Row],[Наименование расходного материала]])),MAX($J$1:J67)+1,0)</f>
        <v>67</v>
      </c>
      <c r="K68" s="198">
        <f>IF(ISNUMBER(SEARCH('Карта учёта'!$B$19,Расходка[[#This Row],[Наименование расходного материала]])),MAX($K$1:K67)+1,0)</f>
        <v>67</v>
      </c>
      <c r="L68" s="198">
        <f>IF(ISNUMBER(SEARCH('Карта учёта'!$B$20,Расходка[[#This Row],[Наименование расходного материала]])),MAX($L$1:L67)+1,0)</f>
        <v>67</v>
      </c>
      <c r="M68" s="198">
        <f>IF(ISNUMBER(SEARCH('Карта учёта'!$B$21,Расходка[[#This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/>
      </c>
      <c r="W68" s="199" t="str">
        <f>IFERROR(INDEX(Расходка[Наименование расходного материала],MATCH(Расходка[[#This Row],[№]],Поиск_расходки[Индекс6],0)),"")</f>
        <v>Launcher 6F JL 4.0</v>
      </c>
      <c r="X68" s="199" t="str">
        <f>IFERROR(INDEX(Расходка[Наименование расходного материала],MATCH(Расходка[[#This Row],[№]],Поиск_расходки[Индекс7],0)),"")</f>
        <v>Launcher 6F JL 4.0</v>
      </c>
      <c r="Y68" s="199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9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учёта'!$B$17,Расходка[[#This Row],[Наименование расходного материала]])),MAX($I$1:I68)+1,0)</f>
        <v>0</v>
      </c>
      <c r="J69" s="198">
        <f>IF(ISNUMBER(SEARCH('Карта учёта'!$B$18,Расходка[[#This Row],[Наименование расходного материала]])),MAX($J$1:J68)+1,0)</f>
        <v>68</v>
      </c>
      <c r="K69" s="198">
        <f>IF(ISNUMBER(SEARCH('Карта учёта'!$B$19,Расходка[[#This Row],[Наименование расходного материала]])),MAX($K$1:K68)+1,0)</f>
        <v>68</v>
      </c>
      <c r="L69" s="198">
        <f>IF(ISNUMBER(SEARCH('Карта учёта'!$B$20,Расходка[[#This Row],[Наименование расходного материала]])),MAX($L$1:L68)+1,0)</f>
        <v>68</v>
      </c>
      <c r="M69" s="198">
        <f>IF(ISNUMBER(SEARCH('Карта учёта'!$B$21,Расходка[[#This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/>
      </c>
      <c r="W69" s="199" t="str">
        <f>IFERROR(INDEX(Расходка[Наименование расходного материала],MATCH(Расходка[[#This Row],[№]],Поиск_расходки[Индекс6],0)),"")</f>
        <v>Launcher 6F JL 4.5</v>
      </c>
      <c r="X69" s="199" t="str">
        <f>IFERROR(INDEX(Расходка[Наименование расходного материала],MATCH(Расходка[[#This Row],[№]],Поиск_расходки[Индекс7],0)),"")</f>
        <v>Launcher 6F JL 4.5</v>
      </c>
      <c r="Y69" s="199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9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9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9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9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9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учёта'!$B$17,Расходка[[#This Row],[Наименование расходного материала]])),MAX($I$1:I69)+1,0)</f>
        <v>1</v>
      </c>
      <c r="J70" s="198">
        <f>IF(ISNUMBER(SEARCH('Карта учёта'!$B$18,Расходка[[#This Row],[Наименование расходного материала]])),MAX($J$1:J69)+1,0)</f>
        <v>69</v>
      </c>
      <c r="K70" s="198">
        <f>IF(ISNUMBER(SEARCH('Карта учёта'!$B$19,Расходка[[#This Row],[Наименование расходного материала]])),MAX($K$1:K69)+1,0)</f>
        <v>69</v>
      </c>
      <c r="L70" s="198">
        <f>IF(ISNUMBER(SEARCH('Карта учёта'!$B$20,Расходка[[#This Row],[Наименование расходного материала]])),MAX($L$1:L69)+1,0)</f>
        <v>69</v>
      </c>
      <c r="M70" s="198">
        <f>IF(ISNUMBER(SEARCH('Карта учёта'!$B$21,Расходка[[#This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/>
      </c>
      <c r="W70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70" s="199" t="str">
        <f>IFERROR(INDEX(Расходка[Наименование расходного материала],MATCH(Расходка[[#This Row],[№]],Поиск_расходки[Индекс7],0)),"")</f>
        <v>Launcher 6F JR 3.5</v>
      </c>
      <c r="Y70" s="199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учёта'!$B$17,Расходка[[#This Row],[Наименование расходного материала]])),MAX($I$1:I70)+1,0)</f>
        <v>0</v>
      </c>
      <c r="J71" s="198">
        <f>IF(ISNUMBER(SEARCH('Карта учёта'!$B$18,Расходка[[#This Row],[Наименование расходного материала]])),MAX($J$1:J70)+1,0)</f>
        <v>70</v>
      </c>
      <c r="K71" s="198">
        <f>IF(ISNUMBER(SEARCH('Карта учёта'!$B$19,Расходка[[#This Row],[Наименование расходного материала]])),MAX($K$1:K70)+1,0)</f>
        <v>70</v>
      </c>
      <c r="L71" s="198">
        <f>IF(ISNUMBER(SEARCH('Карта учёта'!$B$20,Расходка[[#This Row],[Наименование расходного материала]])),MAX($L$1:L70)+1,0)</f>
        <v>70</v>
      </c>
      <c r="M71" s="198">
        <f>IF(ISNUMBER(SEARCH('Карта учёта'!$B$21,Расходка[[#This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/>
      </c>
      <c r="W71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71" s="199" t="str">
        <f>IFERROR(INDEX(Расходка[Наименование расходного материала],MATCH(Расходка[[#This Row],[№]],Поиск_расходки[Индекс7],0)),"")</f>
        <v>Launcher 6F JR 4.0</v>
      </c>
      <c r="Y71" s="199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учёта'!$B$17,Расходка[[#This Row],[Наименование расходного материала]])),MAX($I$1:I71)+1,0)</f>
        <v>0</v>
      </c>
      <c r="J72" s="198">
        <f>IF(ISNUMBER(SEARCH('Карта учёта'!$B$18,Расходка[[#This Row],[Наименование расходного материала]])),MAX($J$1:J71)+1,0)</f>
        <v>71</v>
      </c>
      <c r="K72" s="198">
        <f>IF(ISNUMBER(SEARCH('Карта учёта'!$B$19,Расходка[[#This Row],[Наименование расходного материала]])),MAX($K$1:K71)+1,0)</f>
        <v>71</v>
      </c>
      <c r="L72" s="198">
        <f>IF(ISNUMBER(SEARCH('Карта учёта'!$B$20,Расходка[[#This Row],[Наименование расходного материала]])),MAX($L$1:L71)+1,0)</f>
        <v>71</v>
      </c>
      <c r="M72" s="198">
        <f>IF(ISNUMBER(SEARCH('Карта учёта'!$B$21,Расходка[[#This Row],[Наименование расходного материала]])),MAX($M$1:M71)+1,0)</f>
        <v>71</v>
      </c>
      <c r="N72" s="198">
        <f>IF(ISNUMBER(SEARCH('Карта учёта'!$B$22,Расходка[[#This Row],[Наименование расходного материала]])),MAX($N$1:N71)+1,0)</f>
        <v>71</v>
      </c>
      <c r="O72" s="198">
        <f>IF(ISNUMBER(SEARCH('Карта учёта'!$B$23,Расходка[[#This Row],[Наименование расходного материала]])),MAX($O$1:O71)+1,0)</f>
        <v>71</v>
      </c>
      <c r="P72" s="198">
        <f>IF(ISNUMBER(SEARCH('Карта учёта'!$B$24,Расходка[[#This Row],[Наименование расходного материала]])),MAX($P$1:P71)+1,0)</f>
        <v>71</v>
      </c>
      <c r="Q72" s="198">
        <f>IF(ISNUMBER(SEARCH('Карта учёта'!$B$25,Расходка[[#This Row],[Наименование расходного материала]])),MAX($Q$1:Q71)+1,0)</f>
        <v>71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72" s="199" t="str">
        <f>IFERROR(INDEX(Расходка[Наименование расходного материала],MATCH(Расходка[[#This Row],[№]],Поиск_расходки[Индекс7],0)),"")</f>
        <v>Launcher 7F JL 3.5</v>
      </c>
      <c r="Y72" s="199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учёта'!$B$17,Расходка[[#This Row],[Наименование расходного материала]])),MAX($I$1:I72)+1,0)</f>
        <v>0</v>
      </c>
      <c r="J73" s="198">
        <f>IF(ISNUMBER(SEARCH('Карта учёта'!$B$18,Расходка[[#This Row],[Наименование расходного материала]])),MAX($J$1:J72)+1,0)</f>
        <v>72</v>
      </c>
      <c r="K73" s="198">
        <f>IF(ISNUMBER(SEARCH('Карта учёта'!$B$19,Расходка[[#This Row],[Наименование расходного материала]])),MAX($K$1:K72)+1,0)</f>
        <v>72</v>
      </c>
      <c r="L73" s="198">
        <f>IF(ISNUMBER(SEARCH('Карта учёта'!$B$20,Расходка[[#This Row],[Наименование расходного материала]])),MAX($L$1:L72)+1,0)</f>
        <v>72</v>
      </c>
      <c r="M73" s="198">
        <f>IF(ISNUMBER(SEARCH('Карта учёта'!$B$21,Расходка[[#This Row],[Наименование расходного материала]])),MAX($M$1:M72)+1,0)</f>
        <v>72</v>
      </c>
      <c r="N73" s="198">
        <f>IF(ISNUMBER(SEARCH('Карта учёта'!$B$22,Расходка[[#This Row],[Наименование расходного материала]])),MAX($N$1:N72)+1,0)</f>
        <v>72</v>
      </c>
      <c r="O73" s="198">
        <f>IF(ISNUMBER(SEARCH('Карта учёта'!$B$23,Расходка[[#This Row],[Наименование расходного материала]])),MAX($O$1:O72)+1,0)</f>
        <v>72</v>
      </c>
      <c r="P73" s="198">
        <f>IF(ISNUMBER(SEARCH('Карта учёта'!$B$24,Расходка[[#This Row],[Наименование расходного материала]])),MAX($P$1:P72)+1,0)</f>
        <v>72</v>
      </c>
      <c r="Q73" s="198">
        <f>IF(ISNUMBER(SEARCH('Карта учёта'!$B$25,Расходка[[#This Row],[Наименование расходного материала]])),MAX($Q$1:Q72)+1,0)</f>
        <v>72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3" s="199" t="str">
        <f>IFERROR(INDEX(Расходка[Наименование расходного материала],MATCH(Расходка[[#This Row],[№]],Поиск_расходки[Индекс7],0)),"")</f>
        <v>Launcher 7F JL 4.0</v>
      </c>
      <c r="Y73" s="199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учёта'!$B$17,Расходка[[#This Row],[Наименование расходного материала]])),MAX($I$1:I73)+1,0)</f>
        <v>0</v>
      </c>
      <c r="J74" s="198">
        <f>IF(ISNUMBER(SEARCH('Карта учёта'!$B$18,Расходка[[#This Row],[Наименование расходного материала]])),MAX($J$1:J73)+1,0)</f>
        <v>73</v>
      </c>
      <c r="K74" s="198">
        <f>IF(ISNUMBER(SEARCH('Карта учёта'!$B$19,Расходка[[#This Row],[Наименование расходного материала]])),MAX($K$1:K73)+1,0)</f>
        <v>73</v>
      </c>
      <c r="L74" s="198">
        <f>IF(ISNUMBER(SEARCH('Карта учёта'!$B$20,Расходка[[#This Row],[Наименование расходного материала]])),MAX($L$1:L73)+1,0)</f>
        <v>73</v>
      </c>
      <c r="M74" s="198">
        <f>IF(ISNUMBER(SEARCH('Карта учёта'!$B$21,Расходка[[#This Row],[Наименование расходного материала]])),MAX($M$1:M73)+1,0)</f>
        <v>73</v>
      </c>
      <c r="N74" s="198">
        <f>IF(ISNUMBER(SEARCH('Карта учёта'!$B$22,Расходка[[#This Row],[Наименование расходного материала]])),MAX($N$1:N73)+1,0)</f>
        <v>73</v>
      </c>
      <c r="O74" s="198">
        <f>IF(ISNUMBER(SEARCH('Карта учёта'!$B$23,Расходка[[#This Row],[Наименование расходного материала]])),MAX($O$1:O73)+1,0)</f>
        <v>73</v>
      </c>
      <c r="P74" s="198">
        <f>IF(ISNUMBER(SEARCH('Карта учёта'!$B$24,Расходка[[#This Row],[Наименование расходного материала]])),MAX($P$1:P73)+1,0)</f>
        <v>73</v>
      </c>
      <c r="Q74" s="198">
        <f>IF(ISNUMBER(SEARCH('Карта учёта'!$B$25,Расходка[[#This Row],[Наименование расходного материала]])),MAX($Q$1:Q73)+1,0)</f>
        <v>73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4" s="199" t="str">
        <f>IFERROR(INDEX(Расходка[Наименование расходного материала],MATCH(Расходка[[#This Row],[№]],Поиск_расходки[Индекс7],0)),"")</f>
        <v>Angio-Seal™ VIP</v>
      </c>
      <c r="Y74" s="199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учёта'!$B$17,Расходка[[#This Row],[Наименование расходного материала]])),MAX($I$1:I74)+1,0)</f>
        <v>0</v>
      </c>
      <c r="J75" s="198">
        <f>IF(ISNUMBER(SEARCH('Карта учёта'!$B$18,Расходка[[#This Row],[Наименование расходного материала]])),MAX($J$1:J74)+1,0)</f>
        <v>0</v>
      </c>
      <c r="K75" s="198">
        <f>IF(ISNUMBER(SEARCH('Карта учёта'!$B$19,Расходка[[#This Row],[Наименование расходного материала]])),MAX($K$1:K74)+1,0)</f>
        <v>0</v>
      </c>
      <c r="L75" s="198">
        <f>IF(ISNUMBER(SEARCH('Карта учёта'!$B$20,Расходка[[#This Row],[Наименование расходного материала]])),MAX($L$1:L74)+1,0)</f>
        <v>0</v>
      </c>
      <c r="M75" s="198">
        <f>IF(ISNUMBER(SEARCH('Карта учёта'!$B$21,Расходка[[#This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учёта'!$B$17,Расходка[[#This Row],[Наименование расходного материала]])),MAX($I$1:I75)+1,0)</f>
        <v>0</v>
      </c>
      <c r="J76" s="198">
        <f>IF(ISNUMBER(SEARCH('Карта учёта'!$B$18,Расходка[[#This Row],[Наименование расходного материала]])),MAX($J$1:J75)+1,0)</f>
        <v>0</v>
      </c>
      <c r="K76" s="198">
        <f>IF(ISNUMBER(SEARCH('Карта учёта'!$B$19,Расходка[[#This Row],[Наименование расходного материала]])),MAX($K$1:K75)+1,0)</f>
        <v>0</v>
      </c>
      <c r="L76" s="198">
        <f>IF(ISNUMBER(SEARCH('Карта учёта'!$B$20,Расходка[[#This Row],[Наименование расходного материала]])),MAX($L$1:L75)+1,0)</f>
        <v>0</v>
      </c>
      <c r="M76" s="198">
        <f>IF(ISNUMBER(SEARCH('Карта учёта'!$B$21,Расходка[[#This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учёта'!$B$17,Расходка[[#This Row],[Наименование расходного материала]])),MAX($I$1:I76)+1,0)</f>
        <v>0</v>
      </c>
      <c r="J77" s="198">
        <f>IF(ISNUMBER(SEARCH('Карта учёта'!$B$18,Расходка[[#This Row],[Наименование расходного материала]])),MAX($J$1:J76)+1,0)</f>
        <v>0</v>
      </c>
      <c r="K77" s="198">
        <f>IF(ISNUMBER(SEARCH('Карта учёта'!$B$19,Расходка[[#This Row],[Наименование расходного материала]])),MAX($K$1:K76)+1,0)</f>
        <v>0</v>
      </c>
      <c r="L77" s="198">
        <f>IF(ISNUMBER(SEARCH('Карта учёта'!$B$20,Расходка[[#This Row],[Наименование расходного материала]])),MAX($L$1:L76)+1,0)</f>
        <v>0</v>
      </c>
      <c r="M77" s="198">
        <f>IF(ISNUMBER(SEARCH('Карта учёта'!$B$21,Расходка[[#This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учёта'!$B$17,Расходка[[#This Row],[Наименование расходного материала]])),MAX($I$1:I77)+1,0)</f>
        <v>0</v>
      </c>
      <c r="J78" s="198">
        <f>IF(ISNUMBER(SEARCH('Карта учёта'!$B$18,Расходка[[#This Row],[Наименование расходного материала]])),MAX($J$1:J77)+1,0)</f>
        <v>0</v>
      </c>
      <c r="K78" s="198">
        <f>IF(ISNUMBER(SEARCH('Карта учёта'!$B$19,Расходка[[#This Row],[Наименование расходного материала]])),MAX($K$1:K77)+1,0)</f>
        <v>0</v>
      </c>
      <c r="L78" s="198">
        <f>IF(ISNUMBER(SEARCH('Карта учёта'!$B$20,Расходка[[#This Row],[Наименование расходного материала]])),MAX($L$1:L77)+1,0)</f>
        <v>0</v>
      </c>
      <c r="M78" s="198">
        <f>IF(ISNUMBER(SEARCH('Карта учёта'!$B$21,Расходка[[#This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3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3"/>
    </row>
    <row r="20" spans="1:3">
      <c r="C20" s="203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2024-06-01T23:33:44Z</cp:lastPrinted>
  <dcterms:created xsi:type="dcterms:W3CDTF">2015-06-05T18:19:34Z</dcterms:created>
  <dcterms:modified xsi:type="dcterms:W3CDTF">2024-06-01T23:34:53Z</dcterms:modified>
</cp:coreProperties>
</file>