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7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R75" i="1" s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S48" i="1"/>
  <c r="S52" i="1"/>
  <c r="S51" i="1"/>
  <c r="H75" i="1"/>
  <c r="U43" i="1" s="1"/>
  <c r="S49" i="1"/>
  <c r="S62" i="1"/>
  <c r="S57" i="1"/>
  <c r="S43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35" i="1"/>
  <c r="S11" i="1"/>
  <c r="S12" i="1"/>
  <c r="S31" i="1"/>
  <c r="S8" i="1"/>
  <c r="S29" i="1"/>
  <c r="S10" i="1"/>
  <c r="S30" i="1"/>
  <c r="U67" i="1" l="1"/>
  <c r="S28" i="1"/>
  <c r="S20" i="1"/>
  <c r="S15" i="1"/>
  <c r="S13" i="1"/>
  <c r="S36" i="1"/>
  <c r="S25" i="1"/>
  <c r="S21" i="1"/>
  <c r="S6" i="1"/>
  <c r="S3" i="1"/>
  <c r="S39" i="1"/>
  <c r="S50" i="1"/>
  <c r="S46" i="1"/>
  <c r="S68" i="1"/>
  <c r="S75" i="1"/>
  <c r="S64" i="1"/>
  <c r="S45" i="1"/>
  <c r="S70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75" i="1" s="1"/>
  <c r="I75" i="1"/>
  <c r="V66" i="1" s="1"/>
  <c r="W42" i="1"/>
  <c r="W71" i="1"/>
  <c r="W54" i="1"/>
  <c r="W69" i="1"/>
  <c r="W57" i="1"/>
  <c r="W66" i="1"/>
  <c r="W65" i="1"/>
  <c r="W52" i="1"/>
  <c r="W68" i="1"/>
  <c r="W49" i="1"/>
  <c r="W74" i="1"/>
  <c r="W67" i="1"/>
  <c r="W73" i="1"/>
  <c r="W63" i="1"/>
  <c r="W51" i="1"/>
  <c r="W60" i="1"/>
  <c r="W72" i="1"/>
  <c r="W43" i="1"/>
  <c r="V51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43" i="1" l="1"/>
  <c r="V70" i="1"/>
  <c r="V62" i="1"/>
  <c r="V45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X30" i="1" s="1"/>
  <c r="X25" i="1"/>
  <c r="X33" i="1"/>
  <c r="X41" i="1"/>
  <c r="X29" i="1"/>
  <c r="X39" i="1"/>
  <c r="X9" i="1"/>
  <c r="X73" i="1"/>
  <c r="X6" i="1"/>
  <c r="X59" i="1"/>
  <c r="X4" i="1"/>
  <c r="X48" i="1"/>
  <c r="X71" i="1"/>
  <c r="X13" i="1"/>
  <c r="X54" i="1"/>
  <c r="X65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61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5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M56" i="1"/>
  <c r="M57" i="1" s="1"/>
  <c r="L54" i="1"/>
  <c r="G66" i="1" l="1"/>
  <c r="G67" i="1" s="1"/>
  <c r="G68" i="1" s="1"/>
  <c r="G69" i="1" s="1"/>
  <c r="G70" i="1" s="1"/>
  <c r="G71" i="1" s="1"/>
  <c r="G72" i="1" s="1"/>
  <c r="AC45" i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T2" i="1" l="1"/>
  <c r="G74" i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L75" i="1" s="1"/>
  <c r="Y75" i="1" s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<sst xmlns="http://schemas.openxmlformats.org/spreadsheetml/2006/main" count="891" uniqueCount="538">
  <si>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</si>
  <si>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</si>
  <si>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</si>
  <si>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</si>
  <si>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</si>
  <si>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</si>
  <si>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</si>
  <si>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</si>
  <si>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</si>
  <si>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</si>
  <si>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</si>
  <si>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</si>
  <si>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</si>
  <si>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</si>
  <si>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</si>
  <si>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</si>
  <si>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</si>
  <si>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</si>
  <si>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</si>
  <si>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</si>
  <si>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</si>
  <si>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</si>
  <si>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</si>
  <si>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</si>
  <si>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</si>
  <si>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</si>
  <si>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</si>
  <si>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</si>
  <si>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</si>
  <si>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</si>
  <si>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</si>
  <si>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</si>
  <si>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</si>
  <si>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</si>
  <si>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</si>
  <si>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</si>
  <si>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</si>
  <si>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</si>
  <si>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</si>
  <si>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</si>
  <si>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</si>
  <si>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</si>
  <si>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</si>
  <si>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</si>
  <si>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</si>
  <si>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</si>
  <si>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</si>
  <si>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</si>
  <si>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</si>
  <si>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</si>
  <si>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</si>
  <si>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</si>
  <si>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</si>
  <si>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</si>
  <si>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</si>
  <si>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</si>
  <si>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</si>
  <si>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</si>
  <si>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</si>
  <si>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</si>
  <si>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</si>
  <si>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</si>
  <si>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</si>
  <si>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</si>
  <si>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</si>
  <si>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</si>
  <si>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</si>
  <si>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</si>
  <si>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</si>
  <si>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</si>
  <si>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</si>
  <si>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</si>
  <si>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</si>
  <si>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</si>
  <si>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</si>
  <si>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</si>
  <si>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</si>
  <si>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</si>
  <si>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</si>
  <si>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</si>
  <si>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</si>
  <si>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</si>
  <si>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</si>
  <si>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</si>
  <si>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</si>
  <si>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</si>
  <si>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</si>
  <si>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</si>
  <si>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</si>
  <si>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</si>
  <si>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</si>
  <si>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</si>
  <si>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</si>
  <si>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</si>
  <si>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</si>
  <si>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</si>
  <si>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</si>
  <si>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</si>
  <si>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</si>
  <si>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</si>
  <si>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</si>
  <si>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</si>
  <si>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</si>
  <si>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</si>
  <si>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</si>
  <si>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</si>
  <si>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</si>
  <si>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</si>
  <si>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</si>
  <si>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</si>
  <si>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</si>
  <si>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</si>
  <si>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</si>
  <si>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</si>
  <si>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</si>
  <si>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</si>
  <si>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</si>
  <si>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</si>
  <si>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</si>
  <si>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</si>
  <si>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</si>
  <si>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</si>
  <si>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</si>
  <si>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</si>
  <si>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</si>
  <si>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</si>
  <si>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</si>
  <si>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</si>
  <si>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</si>
  <si>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</si>
  <si>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</si>
  <si>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</si>
  <si>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</si>
  <si>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</si>
  <si>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</si>
  <si>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</si>
  <si>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</si>
  <si>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</si>
  <si>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</si>
  <si>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</si>
  <si>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</si>
  <si>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</si>
  <si>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</si>
  <si>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</si>
  <si>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</si>
  <si>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</si>
  <si>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</si>
  <si>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</si>
  <si>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</si>
  <si>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</si>
  <si>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</si>
  <si>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</si>
  <si>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</si>
  <si>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</si>
  <si>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</si>
  <si>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</si>
  <si>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</si>
  <si>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</si>
  <si>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</si>
  <si>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</si>
  <si>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</si>
  <si>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</si>
  <si>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</si>
  <si>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</si>
  <si>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</si>
  <si>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</si>
  <si>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</si>
  <si>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</si>
  <si>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</si>
  <si>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</si>
  <si>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</si>
  <si>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</si>
  <si>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</si>
  <si>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</si>
  <si>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</si>
  <si>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</si>
  <si>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</si>
  <si>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</si>
  <si>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</si>
  <si>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</si>
  <si>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</si>
  <si>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</si>
  <si>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</si>
  <si>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</si>
  <si>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</si>
  <si>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</si>
  <si>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</si>
  <si>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</si>
  <si>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</si>
  <si>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</si>
  <si>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</si>
  <si>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</si>
  <si>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</si>
  <si>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</si>
  <si>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</si>
  <si>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</si>
  <si>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</si>
  <si>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</si>
  <si>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</si>
  <si>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</si>
  <si>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</si>
  <si>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</si>
  <si>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</si>
  <si>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</si>
  <si>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</si>
  <si>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</si>
  <si>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</si>
  <si>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</si>
  <si>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</si>
  <si>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</si>
  <si>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</si>
  <si>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</si>
  <si>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</si>
  <si>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</si>
  <si>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</si>
  <si>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</si>
  <si>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</si>
  <si>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</si>
  <si>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</si>
  <si>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</si>
  <si>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</si>
  <si>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</si>
  <si>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</si>
  <si>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</si>
  <si>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</si>
  <si>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</si>
  <si>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</si>
  <si>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</si>
  <si>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</si>
  <si>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</si>
  <si>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</si>
  <si>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</si>
  <si>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</si>
  <si>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</si>
  <si>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</si>
  <si>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</si>
  <si>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</si>
  <si>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</si>
  <si>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</si>
  <si>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</si>
  <si>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</si>
  <si>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</si>
  <si>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</si>
  <si>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</si>
  <si>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</si>
  <si>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</si>
  <si>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</si>
  <si>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</si>
  <si>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</si>
  <si>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</si>
  <si>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</si>
  <si>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</si>
  <si>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</si>
  <si>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</si>
  <si>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</si>
  <si>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</si>
  <si>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</si>
  <si>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</si>
  <si>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</si>
  <si>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</si>
  <si>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</si>
  <si>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</si>
  <si>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</si>
  <si>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</si>
  <si>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</si>
  <si>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</si>
  <si>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</si>
  <si>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</si>
  <si>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</si>
  <si>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</si>
  <si>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</si>
  <si>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</si>
  <si>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</si>
  <si>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</si>
  <si>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</si>
  <si>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</si>
  <si>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</si>
  <si>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</si>
  <si>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</si>
  <si>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</si>
  <si>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</si>
  <si>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</si>
  <si>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</si>
  <si>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</si>
  <si>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</si>
  <si>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</si>
  <si>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</si>
  <si>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</si>
  <si>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</si>
  <si>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</si>
  <si>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</si>
  <si>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</si>
  <si>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</si>
  <si>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</si>
  <si>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</si>
  <si>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</si>
  <si>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</si>
  <si>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</si>
  <si>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</si>
  <si>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</si>
  <si>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</si>
  <si>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</si>
  <si>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</si>
  <si>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</si>
  <si>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</si>
  <si>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</si>
  <si>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</si>
  <si>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</si>
  <si>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</si>
  <si>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</si>
  <si>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</si>
  <si>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</si>
  <si>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</si>
  <si>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</si>
  <si>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</si>
  <si>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</si>
  <si>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</si>
  <si>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</si>
  <si>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</si>
  <si>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</si>
  <si>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</si>
  <si>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</si>
  <si>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</si>
  <si>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</si>
  <si>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</si>
  <si>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</si>
  <si>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</si>
  <si>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</si>
  <si>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</si>
  <si>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</si>
  <si>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</si>
  <si>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</si>
  <si>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</si>
  <si>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</si>
  <si>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</si>
  <si>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</si>
  <si>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</si>
  <si>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</si>
  <si>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</si>
  <si>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</si>
  <si>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</si>
  <si>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</si>
  <si>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</si>
  <si>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</si>
  <si>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</si>
  <si>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</si>
  <si>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</si>
  <si>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</si>
  <si>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</si>
  <si>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</si>
  <si>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</si>
  <si>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</si>
  <si>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</si>
  <si>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</si>
  <si>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</si>
  <si>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</si>
  <si>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</si>
  <si>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</si>
  <si>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</si>
  <si>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</si>
  <si>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</si>
  <si>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</si>
  <si>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</si>
  <si>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</si>
  <si>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</si>
  <si>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</si>
  <si>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</si>
  <si>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</si>
  <si>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</si>
  <si>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</si>
  <si>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</si>
  <si>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</si>
  <si>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</si>
  <si>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</si>
  <si>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</si>
  <si>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</si>
  <si>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</si>
  <si>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</si>
  <si>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</si>
  <si>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</si>
  <si>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</si>
  <si>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</si>
  <si>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</si>
  <si>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</si>
  <si>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</si>
  <si>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</si>
  <si>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</si>
  <si>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</si>
  <si>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</si>
  <si>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</si>
  <si>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</si>
  <si>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</si>
  <si>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</si>
  <si>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</si>
  <si>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</si>
  <si>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</si>
  <si>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</si>
  <si>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</si>
  <si>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</si>
  <si>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</si>
  <si>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</si>
  <si>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</si>
  <si>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</si>
  <si>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</si>
  <si>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</si>
  <si>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</si>
  <si>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</si>
  <si>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</si>
  <si>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</si>
  <si>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</si>
  <si>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</si>
  <si>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</si>
  <si>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</si>
  <si>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</si>
  <si>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</si>
  <si>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</si>
  <si>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</si>
  <si>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</si>
  <si>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</si>
  <si>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</si>
  <si>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</si>
  <si>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</si>
  <si>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</si>
  <si>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</si>
  <si>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</si>
  <si>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</si>
  <si>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</si>
  <si>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</si>
  <si>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</si>
  <si>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</si>
  <si>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</si>
  <si>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</si>
  <si>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</si>
  <si>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</si>
  <si>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</si>
  <si>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</si>
  <si>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</si>
  <si>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</si>
  <si>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</si>
  <si>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</si>
  <si>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</si>
  <si>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</si>
  <si>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</si>
  <si>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</si>
  <si>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</si>
  <si>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</si>
  <si>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</si>
  <si>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</si>
  <si>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</si>
  <si>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</si>
  <si>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</si>
  <si>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</si>
  <si>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</si>
  <si>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</si>
  <si>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</si>
  <si>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</si>
  <si>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</si>
  <si>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</si>
  <si>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</si>
  <si>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</si>
  <si>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</si>
  <si>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</si>
  <si>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</si>
  <si>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</si>
  <si>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</si>
  <si>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</si>
  <si>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</si>
  <si>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</si>
  <si>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</si>
  <si>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</si>
  <si>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</si>
  <si>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</si>
  <si>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</si>
  <si>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</si>
  <si>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</si>
  <si>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</si>
  <si>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</si>
  <si>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</si>
  <si>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</si>
  <si>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</si>
  <si>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</si>
  <si>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</si>
  <si>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</si>
  <si>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</si>
  <si>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</si>
  <si>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</si>
  <si>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</si>
  <si>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</si>
  <si>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</si>
  <si>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</si>
  <si>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</si>
  <si>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</si>
  <si>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</si>
  <si>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</si>
  <si>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</si>
  <si>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</si>
  <si>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</si>
  <si>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</si>
  <si>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</si>
  <si>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</si>
  <si>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</si>
  <si>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</si>
  <si>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</si>
  <si>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</si>
  <si>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</si>
  <si>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</si>
  <si>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</si>
  <si>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</si>
  <si>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</si>
  <si>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</si>
  <si>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</si>
  <si>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</si>
  <si>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</si>
  <si>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</si>
  <si>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</si>
  <si>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</si>
  <si>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</si>
  <si>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</si>
  <si>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</si>
  <si>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</si>
  <si>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</si>
  <si>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</si>
  <si>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Правый</t>
  </si>
  <si>
    <t>проходим, контуры ровные</t>
  </si>
  <si>
    <t>Abbot Whisper MS</t>
  </si>
  <si>
    <t>Abbot Whisper LS</t>
  </si>
  <si>
    <t>50 ml</t>
  </si>
  <si>
    <t>34:18</t>
  </si>
  <si>
    <t>Пеньков Г.И.</t>
  </si>
  <si>
    <t>3,75 - 12</t>
  </si>
  <si>
    <t>3,5 - 44</t>
  </si>
  <si>
    <t>3,5 - 21</t>
  </si>
  <si>
    <t xml:space="preserve">неровности контуров пркосимального сегмента, стеноз среднего сегмента 70%.  Антеградный  кровоток TIMI III. </t>
  </si>
  <si>
    <t xml:space="preserve">стенозы проксимкльного сегмента 30%, стенозы среднего сегмента 50%, стенозы дистального сегмента 30%. Антеградный  кровоток TIMI III. </t>
  </si>
  <si>
    <t xml:space="preserve">стеноз проксимального сегмента 60%, бифуркационный стеноз среднего сегмента(1,1,1): ОА 99%, стеноз устья крупной ВТК 90%. Антеградный  кровоток пропульсивный TIMI I. </t>
  </si>
  <si>
    <t>Устье ствола ЛКА оптимально катетеризировано проводниковым катетером Launcher EBU  4.0 6Fr. Коронарные проводники whisper ls (2 шт.) проведёны в дистальный сегмент ОА и ВТК.  Реканализация и ангиопластика ОА и ВТК выполена БК Колибри 2.0-15. Позиционировать стент Evermine 3.5 - 44  в ОА не удалось (стент не имплантирован). В зону среднего сегмента с частичным покрытием проксимального сегмента и всех значимых остаточных стенозов последовательно с оверлаппингом  имплантированы DES Yukon Chrome PC  3.5 - 21  (2 шт), давлением до  16 атм. Постдилатация и оптмизация стентов БК NC Аксиома 3.75-12, давлением до 18 атм. Последовательная дилатация и оптимизация устья ВТК  и ячейки стента БК Колибри 1.5-15 и Колибри 2.0-15.   На контрольных съемках стенты раскрыты удовлетворительно, признаков краевых диссекций, тромбоза, экстравазации контрастного вещества не выявлено.   Ангиографический результат удовлетворительный. Пациент в стабильном состоянии транспортируется в ПРИТ для дальнейшего наблюдения и лечения.состоянии транспортируется в ПРИТ для дальнейшего наблюдения и лечения.</t>
  </si>
  <si>
    <t>250 ml</t>
  </si>
  <si>
    <t>Совместно с д/кардиологом: с учетом клинических данных, ЭКГ и КАГ рекомендована реканализация ОА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</si>
</sst>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L36" sqref="L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45503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0.52777777777777779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0.53472222222222221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3" t="s">
        <v>528</v>
      </c>
      <c r="C11" s="8"/>
      <c r="D11" s="95" t="s">
        <v>170</v>
      </c>
      <c r="E11" s="93"/>
      <c r="F11" s="93"/>
      <c r="G11" s="24" t="s">
        <v>249</v>
      </c>
      <c r="H11" s="26"/>
    </row>
    <row r="12" spans="1:8" ht="16.5" thickTop="1">
      <c r="A12" s="81" t="s">
        <v>8</v>
      </c>
      <c r="B12" s="82">
        <v>18504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73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21674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399</v>
      </c>
      <c r="H15" s="169" t="s">
        <v>527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402</v>
      </c>
      <c r="H16" s="164">
        <v>8090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388</v>
      </c>
      <c r="H17" s="168">
        <f>H16*0.0019</f>
        <v>15.371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507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523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532</v>
      </c>
      <c r="C22" s="225"/>
      <c r="D22" s="225"/>
      <c r="E22" s="225"/>
      <c r="F22" s="225"/>
      <c r="G22" s="225"/>
      <c r="H22" s="226"/>
    </row>
    <row r="23" spans="1:8" ht="14.45" customHeight="1">
      <c r="A23" s="38"/>
      <c r="B23" s="227"/>
      <c r="C23" s="227"/>
      <c r="D23" s="227"/>
      <c r="E23" s="227"/>
      <c r="F23" s="227"/>
      <c r="G23" s="227"/>
      <c r="H23" s="228"/>
    </row>
    <row r="24" spans="1:8" ht="14.45" customHeight="1">
      <c r="A24" s="60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38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40"/>
      <c r="B26" s="229"/>
      <c r="C26" s="229"/>
      <c r="D26" s="229"/>
      <c r="E26" s="229"/>
      <c r="F26" s="229"/>
      <c r="G26" s="229"/>
      <c r="H26" s="230"/>
    </row>
    <row r="27" spans="1:8" ht="14.45" customHeight="1">
      <c r="A27" s="59" t="s">
        <v>272</v>
      </c>
      <c r="B27" s="225" t="s">
        <v>534</v>
      </c>
      <c r="C27" s="225"/>
      <c r="D27" s="225"/>
      <c r="E27" s="225"/>
      <c r="F27" s="225"/>
      <c r="G27" s="225"/>
      <c r="H27" s="226"/>
    </row>
    <row r="28" spans="1:8" ht="15.6" customHeight="1">
      <c r="A28" s="38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38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32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33"/>
      <c r="B31" s="229"/>
      <c r="C31" s="229"/>
      <c r="D31" s="229"/>
      <c r="E31" s="229"/>
      <c r="F31" s="229"/>
      <c r="G31" s="229"/>
      <c r="H31" s="230"/>
    </row>
    <row r="32" spans="1:8" ht="14.45" customHeight="1">
      <c r="A32" s="59" t="s">
        <v>273</v>
      </c>
      <c r="B32" s="225" t="s">
        <v>533</v>
      </c>
      <c r="C32" s="225"/>
      <c r="D32" s="225"/>
      <c r="E32" s="225"/>
      <c r="F32" s="225"/>
      <c r="G32" s="225"/>
      <c r="H32" s="226"/>
    </row>
    <row r="33" spans="1:8" ht="14.45" customHeight="1">
      <c r="A33" s="38"/>
      <c r="B33" s="227"/>
      <c r="C33" s="227"/>
      <c r="D33" s="227"/>
      <c r="E33" s="227"/>
      <c r="F33" s="227"/>
      <c r="G33" s="227"/>
      <c r="H33" s="228"/>
    </row>
    <row r="34" spans="1:8" ht="15.6" customHeight="1">
      <c r="A34" s="38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38"/>
      <c r="B35" s="227"/>
      <c r="C35" s="227"/>
      <c r="D35" s="227"/>
      <c r="E35" s="227"/>
      <c r="F35" s="227"/>
      <c r="G35" s="227"/>
      <c r="H35" s="228"/>
    </row>
    <row r="36" spans="1:8" ht="15.6" customHeight="1">
      <c r="A36" s="38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537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526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L46" sqref="L4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1" t="s">
        <v>208</v>
      </c>
      <c r="B6" s="242"/>
      <c r="C6" s="242"/>
      <c r="D6" s="242"/>
      <c r="E6" s="242"/>
      <c r="F6" s="242"/>
      <c r="G6" s="242"/>
      <c r="H6" s="243"/>
    </row>
    <row r="7" spans="1:8" ht="21.6" customHeight="1">
      <c r="A7" s="241"/>
      <c r="B7" s="242"/>
      <c r="C7" s="242"/>
      <c r="D7" s="242"/>
      <c r="E7" s="242"/>
      <c r="F7" s="242"/>
      <c r="G7" s="242"/>
      <c r="H7" s="243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40" t="s">
        <v>209</v>
      </c>
      <c r="D8" s="240"/>
      <c r="E8" s="240"/>
      <c r="F8" s="190">
        <v>2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40"/>
      <c r="D9" s="240"/>
      <c r="E9" s="240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89"/>
      <c r="C10" s="244"/>
      <c r="D10" s="244"/>
      <c r="E10" s="244"/>
      <c r="F10" s="193"/>
      <c r="G10" s="118"/>
      <c r="H10" s="39"/>
    </row>
    <row r="11" spans="1:8">
      <c r="A11" s="192"/>
      <c r="B11" s="196"/>
      <c r="C11" s="199">
        <f>SUM(F8:F10)</f>
        <v>2</v>
      </c>
      <c r="H11" s="39"/>
    </row>
    <row r="12" spans="1:8" ht="18.75">
      <c r="A12" s="75" t="s">
        <v>191</v>
      </c>
      <c r="B12" s="20">
        <f>КАГ!B8</f>
        <v>45503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0.53472222222222221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0.60069444444444442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3" t="s">
        <v>387</v>
      </c>
      <c r="B15" s="188">
        <f>IF(B14&lt;B13,B14+1,B14)-B13</f>
        <v>6.597222222222221E-2</v>
      </c>
      <c r="D15" s="95" t="s">
        <v>170</v>
      </c>
      <c r="E15" s="93"/>
      <c r="F15" s="93"/>
      <c r="G15" s="80" t="str">
        <f>КАГ!G11</f>
        <v>Равинская Я.А.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Пеньков Г.И.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18504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73</v>
      </c>
      <c r="H18" s="39"/>
    </row>
    <row r="19" spans="1:8" ht="14.45" customHeight="1">
      <c r="A19" s="15" t="s">
        <v>12</v>
      </c>
      <c r="B19" s="68">
        <f>КАГ!B14</f>
        <v>21674</v>
      </c>
      <c r="C19" s="69"/>
      <c r="D19" s="69"/>
      <c r="E19" s="69"/>
      <c r="F19" s="69"/>
      <c r="G19" s="165" t="s">
        <v>399</v>
      </c>
      <c r="H19" s="180" t="str">
        <f>КАГ!H15</f>
        <v>34:18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402</v>
      </c>
      <c r="H20" s="181">
        <f>КАГ!H16</f>
        <v>8090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388</v>
      </c>
      <c r="H21" s="168">
        <f>КАГ!H17</f>
        <v>15.371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391</v>
      </c>
      <c r="B23" s="172" t="s">
        <v>390</v>
      </c>
      <c r="C23" s="162"/>
      <c r="D23" s="162"/>
      <c r="E23" s="162"/>
      <c r="F23" s="162"/>
      <c r="H23" s="39"/>
    </row>
    <row r="24" spans="1:8" ht="14.45" customHeight="1">
      <c r="A24" s="183" t="s">
        <v>389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8" t="s">
        <v>535</v>
      </c>
      <c r="B25" s="249"/>
      <c r="C25" s="249"/>
      <c r="D25" s="249"/>
      <c r="E25" s="249"/>
      <c r="F25" s="249"/>
      <c r="G25" s="249"/>
      <c r="H25" s="250"/>
    </row>
    <row r="26" spans="1:8" ht="14.45" customHeight="1">
      <c r="A26" s="251"/>
      <c r="B26" s="249"/>
      <c r="C26" s="249"/>
      <c r="D26" s="249"/>
      <c r="E26" s="249"/>
      <c r="F26" s="249"/>
      <c r="G26" s="249"/>
      <c r="H26" s="250"/>
    </row>
    <row r="27" spans="1:8" ht="14.45" customHeight="1">
      <c r="A27" s="251"/>
      <c r="B27" s="249"/>
      <c r="C27" s="249"/>
      <c r="D27" s="249"/>
      <c r="E27" s="249"/>
      <c r="F27" s="249"/>
      <c r="G27" s="249"/>
      <c r="H27" s="250"/>
    </row>
    <row r="28" spans="1:8" ht="14.45" customHeight="1">
      <c r="A28" s="251"/>
      <c r="B28" s="249"/>
      <c r="C28" s="249"/>
      <c r="D28" s="249"/>
      <c r="E28" s="249"/>
      <c r="F28" s="249"/>
      <c r="G28" s="249"/>
      <c r="H28" s="250"/>
    </row>
    <row r="29" spans="1:8" ht="14.45" customHeight="1">
      <c r="A29" s="251"/>
      <c r="B29" s="249"/>
      <c r="C29" s="249"/>
      <c r="D29" s="249"/>
      <c r="E29" s="249"/>
      <c r="F29" s="249"/>
      <c r="G29" s="249"/>
      <c r="H29" s="250"/>
    </row>
    <row r="30" spans="1:8" ht="14.45" customHeight="1">
      <c r="A30" s="251"/>
      <c r="B30" s="249"/>
      <c r="C30" s="249"/>
      <c r="D30" s="249"/>
      <c r="E30" s="249"/>
      <c r="F30" s="249"/>
      <c r="G30" s="249"/>
      <c r="H30" s="250"/>
    </row>
    <row r="31" spans="1:8" ht="14.45" customHeight="1">
      <c r="A31" s="251"/>
      <c r="B31" s="249"/>
      <c r="C31" s="249"/>
      <c r="D31" s="249"/>
      <c r="E31" s="249"/>
      <c r="F31" s="249"/>
      <c r="G31" s="249"/>
      <c r="H31" s="250"/>
    </row>
    <row r="32" spans="1:8" ht="14.45" customHeight="1">
      <c r="A32" s="251"/>
      <c r="B32" s="249"/>
      <c r="C32" s="249"/>
      <c r="D32" s="249"/>
      <c r="E32" s="249"/>
      <c r="F32" s="249"/>
      <c r="G32" s="249"/>
      <c r="H32" s="250"/>
    </row>
    <row r="33" spans="1:12" ht="14.45" customHeight="1">
      <c r="A33" s="251"/>
      <c r="B33" s="249"/>
      <c r="C33" s="249"/>
      <c r="D33" s="249"/>
      <c r="E33" s="249"/>
      <c r="F33" s="249"/>
      <c r="G33" s="249"/>
      <c r="H33" s="250"/>
    </row>
    <row r="34" spans="1:12" ht="14.45" customHeight="1">
      <c r="A34" s="251"/>
      <c r="B34" s="249"/>
      <c r="C34" s="249"/>
      <c r="D34" s="249"/>
      <c r="E34" s="249"/>
      <c r="F34" s="249"/>
      <c r="G34" s="249"/>
      <c r="H34" s="250"/>
    </row>
    <row r="35" spans="1:12" ht="14.45" customHeight="1">
      <c r="A35" s="251"/>
      <c r="B35" s="249"/>
      <c r="C35" s="249"/>
      <c r="D35" s="249"/>
      <c r="E35" s="249"/>
      <c r="F35" s="249"/>
      <c r="G35" s="249"/>
      <c r="H35" s="250"/>
    </row>
    <row r="36" spans="1:12" ht="14.45" customHeight="1">
      <c r="A36" s="251"/>
      <c r="B36" s="249"/>
      <c r="C36" s="249"/>
      <c r="D36" s="249"/>
      <c r="E36" s="249"/>
      <c r="F36" s="249"/>
      <c r="G36" s="249"/>
      <c r="H36" s="250"/>
    </row>
    <row r="37" spans="1:12" ht="14.45" customHeight="1">
      <c r="A37" s="251"/>
      <c r="B37" s="249"/>
      <c r="C37" s="249"/>
      <c r="D37" s="249"/>
      <c r="E37" s="249"/>
      <c r="F37" s="249"/>
      <c r="G37" s="249"/>
      <c r="H37" s="250"/>
    </row>
    <row r="38" spans="1:12" ht="14.45" customHeight="1">
      <c r="A38" s="177" t="s">
        <v>395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393</v>
      </c>
      <c r="B40" s="178" t="s">
        <v>526</v>
      </c>
      <c r="C40" s="120"/>
      <c r="D40" s="245" t="s">
        <v>400</v>
      </c>
      <c r="E40" s="246"/>
      <c r="F40" s="246"/>
      <c r="G40" s="246"/>
      <c r="H40" s="247"/>
    </row>
    <row r="41" spans="1:12" ht="14.45" customHeight="1">
      <c r="A41" s="32"/>
      <c r="B41" s="28"/>
      <c r="C41" s="120"/>
      <c r="D41" s="246"/>
      <c r="E41" s="246"/>
      <c r="F41" s="246"/>
      <c r="G41" s="246"/>
      <c r="H41" s="247"/>
    </row>
    <row r="42" spans="1:12" ht="14.45" customHeight="1">
      <c r="A42" s="32"/>
      <c r="B42" s="28"/>
      <c r="C42" s="120"/>
      <c r="D42" s="246"/>
      <c r="E42" s="246"/>
      <c r="F42" s="246"/>
      <c r="G42" s="246"/>
      <c r="H42" s="247"/>
    </row>
    <row r="43" spans="1:12" ht="14.45" customHeight="1">
      <c r="A43" s="32"/>
      <c r="B43" s="28"/>
      <c r="C43" s="120"/>
      <c r="D43" s="246"/>
      <c r="E43" s="246"/>
      <c r="F43" s="246"/>
      <c r="G43" s="246"/>
      <c r="H43" s="247"/>
    </row>
    <row r="44" spans="1:12" ht="14.45" customHeight="1">
      <c r="A44" s="32"/>
      <c r="B44" s="28"/>
      <c r="C44" s="120"/>
      <c r="D44" s="246"/>
      <c r="E44" s="246"/>
      <c r="F44" s="246"/>
      <c r="G44" s="246"/>
      <c r="H44" s="247"/>
      <c r="L44" s="160"/>
    </row>
    <row r="45" spans="1:12" ht="14.45" customHeight="1">
      <c r="A45" s="32"/>
      <c r="B45" s="28"/>
      <c r="C45" s="120"/>
      <c r="D45" s="246"/>
      <c r="E45" s="246"/>
      <c r="F45" s="246"/>
      <c r="G45" s="246"/>
      <c r="H45" s="247"/>
    </row>
    <row r="46" spans="1:12" ht="14.45" customHeight="1">
      <c r="A46" s="32"/>
      <c r="B46" s="28"/>
      <c r="C46" s="120"/>
      <c r="D46" s="246"/>
      <c r="E46" s="246"/>
      <c r="F46" s="246"/>
      <c r="G46" s="246"/>
      <c r="H46" s="247"/>
    </row>
    <row r="47" spans="1:12" ht="14.45" customHeight="1">
      <c r="A47" s="38"/>
      <c r="C47" s="120"/>
      <c r="D47" s="246"/>
      <c r="E47" s="246"/>
      <c r="F47" s="246"/>
      <c r="G47" s="246"/>
      <c r="H47" s="247"/>
    </row>
    <row r="48" spans="1:12" ht="14.45" customHeight="1">
      <c r="A48" s="38"/>
      <c r="C48" s="120"/>
      <c r="D48" s="246"/>
      <c r="E48" s="246"/>
      <c r="F48" s="246"/>
      <c r="G48" s="246"/>
      <c r="H48" s="247"/>
    </row>
    <row r="49" spans="1:8" ht="14.45" customHeight="1">
      <c r="A49" s="38"/>
      <c r="C49" s="120"/>
      <c r="D49" s="246"/>
      <c r="E49" s="246"/>
      <c r="F49" s="246"/>
      <c r="G49" s="246"/>
      <c r="H49" s="247"/>
    </row>
    <row r="50" spans="1:8">
      <c r="A50" s="62" t="s">
        <v>199</v>
      </c>
      <c r="B50" s="63" t="s">
        <v>536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31" t="s">
        <v>371</v>
      </c>
      <c r="B52" s="232"/>
      <c r="C52" s="232"/>
      <c r="D52" s="232"/>
      <c r="E52" s="232"/>
      <c r="F52" s="233"/>
      <c r="H52" s="39"/>
    </row>
    <row r="53" spans="1:8" ht="15" customHeight="1">
      <c r="A53" s="234"/>
      <c r="B53" s="235"/>
      <c r="C53" s="235"/>
      <c r="D53" s="235"/>
      <c r="E53" s="235"/>
      <c r="F53" s="236"/>
      <c r="G53" s="74" t="str">
        <f>IF(ISBLANK(H13),"",H13)</f>
        <v/>
      </c>
      <c r="H53" s="64"/>
    </row>
    <row r="54" spans="1:8">
      <c r="A54" s="237"/>
      <c r="B54" s="238"/>
      <c r="C54" s="238"/>
      <c r="D54" s="238"/>
      <c r="E54" s="238"/>
      <c r="F54" s="239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45503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Пеньков Г.И.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18504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73</v>
      </c>
    </row>
    <row r="7" spans="1:4">
      <c r="A7" s="38"/>
      <c r="C7" s="101" t="s">
        <v>12</v>
      </c>
      <c r="D7" s="103">
        <f>КАГ!$B$14</f>
        <v>21674</v>
      </c>
    </row>
    <row r="8" spans="1:4">
      <c r="A8" s="194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45503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4" t="s">
        <v>326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5" s="154" t="s">
        <v>327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4" t="s">
        <v>525</v>
      </c>
      <c r="C16" s="135"/>
      <c r="D16" s="140">
        <v>2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375</v>
      </c>
      <c r="C17" s="135" t="s">
        <v>404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4" t="s">
        <v>375</v>
      </c>
      <c r="C18" s="135" t="s">
        <v>407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54" t="s">
        <v>516</v>
      </c>
      <c r="C19" s="182" t="s">
        <v>529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520</v>
      </c>
      <c r="C20" s="135" t="s">
        <v>530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358</v>
      </c>
      <c r="C21" s="135" t="s">
        <v>531</v>
      </c>
      <c r="D21" s="140">
        <v>2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518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29" sqref="AM2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Launcher 6F EBU 4.0</v>
      </c>
      <c r="U2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Колибри</v>
      </c>
      <c r="X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497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490</v>
      </c>
      <c r="AO3" t="s">
        <v>498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503</v>
      </c>
      <c r="AO4" t="s">
        <v>500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499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502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496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1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2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516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v>19</v>
      </c>
      <c r="B20" t="s">
        <v>306</v>
      </c>
      <c r="C20" t="s">
        <v>506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v>22</v>
      </c>
      <c r="B23" t="s">
        <v>306</v>
      </c>
      <c r="C23" s="1" t="s">
        <v>511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v>29</v>
      </c>
      <c r="B30" t="s">
        <v>3</v>
      </c>
      <c r="C30" t="s">
        <v>513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v>30</v>
      </c>
      <c r="B31" t="s">
        <v>3</v>
      </c>
      <c r="C31" s="1" t="s">
        <v>514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v>31</v>
      </c>
      <c r="B32" t="s">
        <v>3</v>
      </c>
      <c r="C32" s="1" t="s">
        <v>515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v>44</v>
      </c>
      <c r="B45" t="s">
        <v>3</v>
      </c>
      <c r="C45" t="s">
        <v>524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v>45</v>
      </c>
      <c r="B46" t="s">
        <v>3</v>
      </c>
      <c r="C46" t="s">
        <v>525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1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v>48</v>
      </c>
      <c r="B49" t="s">
        <v>3</v>
      </c>
      <c r="C49" t="s">
        <v>512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v>50</v>
      </c>
      <c r="B51" t="s">
        <v>3</v>
      </c>
      <c r="C51" t="s">
        <v>510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v>51</v>
      </c>
      <c r="B52" t="s">
        <v>3</v>
      </c>
      <c r="C52" t="s">
        <v>521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448</v>
      </c>
    </row>
    <row r="54" spans="1:33">
      <c r="A54">
        <v>53</v>
      </c>
      <c r="B54" t="s">
        <v>6</v>
      </c>
      <c r="C54" s="157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449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450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451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1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452</v>
      </c>
    </row>
    <row r="58" spans="1:33">
      <c r="A58">
        <v>57</v>
      </c>
      <c r="B58" t="s">
        <v>6</v>
      </c>
      <c r="C58" s="161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453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454</v>
      </c>
    </row>
    <row r="60" spans="1:33">
      <c r="A60">
        <v>59</v>
      </c>
      <c r="B60" t="s">
        <v>6</v>
      </c>
      <c r="C60" t="s">
        <v>519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0</v>
      </c>
      <c r="L60" s="116">
        <f>IF(ISNUMBER(SEARCH('Карта учёта'!$B$20,Расходка[[#This Row],[Наименование расходного материала]])),MAX($L$1:L59)+1,0)</f>
        <v>0</v>
      </c>
      <c r="M60" s="116">
        <f>IF(ISNUMBER(SEARCH('Карта учёта'!$B$21,Расходка[[#This Row],[Наименование расходного материала]])),MAX($M$1:M59)+1,0)</f>
        <v>0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455</v>
      </c>
    </row>
    <row r="61" spans="1:33">
      <c r="A61">
        <v>60</v>
      </c>
      <c r="B61" t="s">
        <v>6</v>
      </c>
      <c r="C61" t="s">
        <v>520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1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416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456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457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458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459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460</v>
      </c>
    </row>
    <row r="67" spans="1:33">
      <c r="A67">
        <v>66</v>
      </c>
      <c r="B67" t="s">
        <v>4</v>
      </c>
      <c r="C67" t="s">
        <v>327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1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461</v>
      </c>
    </row>
    <row r="68" spans="1:33">
      <c r="A68">
        <v>67</v>
      </c>
      <c r="B68" t="s">
        <v>4</v>
      </c>
      <c r="C68" t="s">
        <v>328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462</v>
      </c>
    </row>
    <row r="69" spans="1:33">
      <c r="A69">
        <v>68</v>
      </c>
      <c r="B69" t="s">
        <v>4</v>
      </c>
      <c r="C69" t="s">
        <v>329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463</v>
      </c>
    </row>
    <row r="70" spans="1:33">
      <c r="A70">
        <v>69</v>
      </c>
      <c r="B70" t="s">
        <v>4</v>
      </c>
      <c r="C70" t="s">
        <v>335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464</v>
      </c>
    </row>
    <row r="71" spans="1:33">
      <c r="A71">
        <v>70</v>
      </c>
      <c r="B71" t="s">
        <v>4</v>
      </c>
      <c r="C71" t="s">
        <v>330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419</v>
      </c>
    </row>
    <row r="72" spans="1:33">
      <c r="A72">
        <v>71</v>
      </c>
      <c r="B72" t="s">
        <v>4</v>
      </c>
      <c r="C72" t="s">
        <v>331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465</v>
      </c>
    </row>
    <row r="73" spans="1:33">
      <c r="A73">
        <v>72</v>
      </c>
      <c r="B73" t="s">
        <v>4</v>
      </c>
      <c r="C73" t="s">
        <v>341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420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466</v>
      </c>
    </row>
    <row r="75" spans="1:33">
      <c r="A75">
        <v>74</v>
      </c>
      <c r="B75" t="s">
        <v>301</v>
      </c>
      <c r="C75" s="1" t="s">
        <v>332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467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468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469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470</v>
      </c>
    </row>
    <row r="79" spans="1:33">
      <c r="AF79" s="4" t="s">
        <v>6</v>
      </c>
      <c r="AG79" s="4" t="s">
        <v>471</v>
      </c>
    </row>
    <row r="80" spans="1:33">
      <c r="AF80" s="4" t="s">
        <v>6</v>
      </c>
      <c r="AG80" s="4" t="s">
        <v>472</v>
      </c>
    </row>
    <row r="81" spans="32:33">
      <c r="AF81" s="4" t="s">
        <v>6</v>
      </c>
      <c r="AG81" s="4" t="s">
        <v>473</v>
      </c>
    </row>
    <row r="82" spans="32:33">
      <c r="AF82" s="4" t="s">
        <v>6</v>
      </c>
      <c r="AG82" s="4" t="s">
        <v>474</v>
      </c>
    </row>
    <row r="83" spans="32:33">
      <c r="AF83" s="4" t="s">
        <v>6</v>
      </c>
      <c r="AG83" s="4" t="s">
        <v>475</v>
      </c>
    </row>
    <row r="84" spans="32:33">
      <c r="AF84" s="4" t="s">
        <v>6</v>
      </c>
      <c r="AG84" s="4" t="s">
        <v>426</v>
      </c>
    </row>
    <row r="85" spans="32:33">
      <c r="AF85" s="4" t="s">
        <v>6</v>
      </c>
      <c r="AG85" s="4" t="s">
        <v>427</v>
      </c>
    </row>
    <row r="86" spans="32:33">
      <c r="AF86" s="4" t="s">
        <v>6</v>
      </c>
      <c r="AG86" s="4" t="s">
        <v>476</v>
      </c>
    </row>
    <row r="87" spans="32:33">
      <c r="AF87" s="4" t="s">
        <v>6</v>
      </c>
      <c r="AG87" s="4" t="s">
        <v>477</v>
      </c>
    </row>
    <row r="88" spans="32:33">
      <c r="AF88" s="4" t="s">
        <v>6</v>
      </c>
      <c r="AG88" s="4" t="s">
        <v>478</v>
      </c>
    </row>
    <row r="89" spans="32:33">
      <c r="AF89" s="4" t="s">
        <v>6</v>
      </c>
      <c r="AG89" s="4" t="s">
        <v>479</v>
      </c>
    </row>
    <row r="90" spans="32:33">
      <c r="AF90" s="4" t="s">
        <v>6</v>
      </c>
      <c r="AG90" s="4" t="s">
        <v>480</v>
      </c>
    </row>
    <row r="91" spans="32:33">
      <c r="AF91" s="4" t="s">
        <v>6</v>
      </c>
      <c r="AG91" s="4" t="s">
        <v>481</v>
      </c>
    </row>
    <row r="92" spans="32:33">
      <c r="AF92" s="4" t="s">
        <v>6</v>
      </c>
      <c r="AG92" s="4" t="s">
        <v>482</v>
      </c>
    </row>
    <row r="93" spans="32:33">
      <c r="AF93" s="4" t="s">
        <v>6</v>
      </c>
      <c r="AG93" s="4" t="s">
        <v>483</v>
      </c>
    </row>
    <row r="94" spans="32:33">
      <c r="AF94" s="4" t="s">
        <v>6</v>
      </c>
      <c r="AG94" s="4" t="s">
        <v>430</v>
      </c>
    </row>
    <row r="95" spans="32:33">
      <c r="AF95" s="4" t="s">
        <v>6</v>
      </c>
      <c r="AG95" s="4" t="s">
        <v>431</v>
      </c>
    </row>
    <row r="96" spans="32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2024-07-30T12:13:04Z</cp:lastPrinted>
  <dcterms:created xsi:type="dcterms:W3CDTF">2015-06-05T18:19:34Z</dcterms:created>
  <dcterms:modified xsi:type="dcterms:W3CDTF">2024-07-30T12:17:52Z</dcterms:modified>
</cp:coreProperties>
</file>