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8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W57" i="1"/>
  <c r="W65" i="1"/>
  <c r="W68" i="1"/>
  <c r="W74" i="1"/>
  <c r="W73" i="1"/>
  <c r="W51" i="1"/>
  <c r="W72" i="1"/>
  <c r="V45" i="1"/>
  <c r="V70" i="1"/>
  <c r="V43" i="1"/>
  <c r="V71" i="1"/>
  <c r="V54" i="1"/>
  <c r="V68" i="1"/>
  <c r="V49" i="1"/>
  <c r="V50" i="1"/>
  <c r="V47" i="1"/>
  <c r="V58" i="1"/>
  <c r="V57" i="1"/>
  <c r="V4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5" i="1" l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72" i="1"/>
  <c r="Y24" i="1"/>
  <c r="M70" i="1"/>
  <c r="Y41" i="1" l="1"/>
  <c r="Y61" i="1"/>
  <c r="Y3" i="1"/>
  <c r="Y56" i="1"/>
  <c r="Y7" i="1"/>
  <c r="Y21" i="1"/>
  <c r="Y19" i="1"/>
  <c r="Y74" i="1"/>
  <c r="Y4" i="1"/>
  <c r="Y45" i="1"/>
  <c r="Y32" i="1"/>
  <c r="Y5" i="1"/>
  <c r="Y57" i="1"/>
  <c r="Y28" i="1"/>
  <c r="Y44" i="1"/>
  <c r="Y37" i="1"/>
  <c r="Y16" i="1"/>
  <c r="Y73" i="1"/>
  <c r="Y70" i="1"/>
  <c r="Y30" i="1"/>
  <c r="Y33" i="1"/>
  <c r="Y23" i="1"/>
  <c r="Y66" i="1"/>
  <c r="Y6" i="1"/>
  <c r="Y29" i="1"/>
  <c r="Y11" i="1"/>
  <c r="Y25" i="1"/>
  <c r="Y67" i="1"/>
  <c r="Y34" i="1"/>
  <c r="Y35" i="1"/>
  <c r="Y8" i="1"/>
  <c r="Y60" i="1"/>
  <c r="Y10" i="1"/>
  <c r="Y36" i="1"/>
  <c r="Y48" i="1"/>
  <c r="Y20" i="1"/>
  <c r="Y51" i="1"/>
  <c r="Y31" i="1"/>
  <c r="Y71" i="1"/>
  <c r="Y13" i="1"/>
  <c r="Y9" i="1"/>
  <c r="Y50" i="1"/>
  <c r="Y15" i="1"/>
  <c r="Y42" i="1"/>
  <c r="Y17" i="1"/>
  <c r="Y65" i="1"/>
  <c r="Y47" i="1"/>
  <c r="Y46" i="1"/>
  <c r="Y55" i="1"/>
  <c r="Y18" i="1"/>
  <c r="Y62" i="1"/>
  <c r="Y58" i="1"/>
  <c r="Y68" i="1"/>
  <c r="Y22" i="1"/>
  <c r="Y49" i="1"/>
  <c r="Y54" i="1"/>
  <c r="Y52" i="1"/>
  <c r="Y26" i="1"/>
  <c r="Y40" i="1"/>
  <c r="Y12" i="1"/>
  <c r="Y59" i="1"/>
  <c r="Y53" i="1"/>
  <c r="Y14" i="1"/>
  <c r="Y39" i="1"/>
  <c r="Y43" i="1"/>
  <c r="Y38" i="1"/>
  <c r="Y27" i="1"/>
  <c r="Y64" i="1"/>
  <c r="Y63" i="1"/>
  <c r="Y75" i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<sst xmlns="http://schemas.openxmlformats.org/spreadsheetml/2006/main" count="889" uniqueCount="535">
  <si>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</si>
  <si>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</si>
  <si>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</si>
  <si>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</si>
  <si>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</si>
  <si>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</si>
  <si>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</si>
  <si>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</si>
  <si>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</si>
  <si>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</si>
  <si>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</si>
  <si>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</si>
  <si>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</si>
  <si>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</si>
  <si>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</si>
  <si>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</si>
  <si>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</si>
  <si>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</si>
  <si>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</si>
  <si>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</si>
  <si>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</si>
  <si>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</si>
  <si>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</si>
  <si>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</si>
  <si>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</si>
  <si>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</si>
  <si>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</si>
  <si>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</si>
  <si>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</si>
  <si>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</si>
  <si>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</si>
  <si>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</si>
  <si>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</si>
  <si>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</si>
  <si>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</si>
  <si>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</si>
  <si>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</si>
  <si>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</si>
  <si>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</si>
  <si>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</si>
  <si>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</si>
  <si>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</si>
  <si>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</si>
  <si>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</si>
  <si>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</si>
  <si>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</si>
  <si>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</si>
  <si>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</si>
  <si>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</si>
  <si>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</si>
  <si>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</si>
  <si>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</si>
  <si>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</si>
  <si>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</si>
  <si>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</si>
  <si>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</si>
  <si>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</si>
  <si>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</si>
  <si>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</si>
  <si>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</si>
  <si>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</si>
  <si>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</si>
  <si>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</si>
  <si>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</si>
  <si>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</si>
  <si>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</si>
  <si>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</si>
  <si>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</si>
  <si>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</si>
  <si>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</si>
  <si>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</si>
  <si>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</si>
  <si>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</si>
  <si>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</si>
  <si>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</si>
  <si>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</si>
  <si>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</si>
  <si>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</si>
  <si>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</si>
  <si>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</si>
  <si>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</si>
  <si>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</si>
  <si>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</si>
  <si>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</si>
  <si>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</si>
  <si>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</si>
  <si>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</si>
  <si>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</si>
  <si>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</si>
  <si>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</si>
  <si>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</si>
  <si>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</si>
  <si>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</si>
  <si>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</si>
  <si>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</si>
  <si>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</si>
  <si>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</si>
  <si>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</si>
  <si>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</si>
  <si>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</si>
  <si>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</si>
  <si>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</si>
  <si>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</si>
  <si>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</si>
  <si>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</si>
  <si>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</si>
  <si>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</si>
  <si>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</si>
  <si>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</si>
  <si>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</si>
  <si>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</si>
  <si>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</si>
  <si>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</si>
  <si>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</si>
  <si>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</si>
  <si>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</si>
  <si>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</si>
  <si>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</si>
  <si>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</si>
  <si>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</si>
  <si>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</si>
  <si>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</si>
  <si>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</si>
  <si>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</si>
  <si>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</si>
  <si>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</si>
  <si>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</si>
  <si>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</si>
  <si>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</si>
  <si>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</si>
  <si>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</si>
  <si>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</si>
  <si>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</si>
  <si>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</si>
  <si>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</si>
  <si>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</si>
  <si>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</si>
  <si>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</si>
  <si>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</si>
  <si>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</si>
  <si>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</si>
  <si>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</si>
  <si>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</si>
  <si>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</si>
  <si>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</si>
  <si>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</si>
  <si>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</si>
  <si>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</si>
  <si>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</si>
  <si>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</si>
  <si>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</si>
  <si>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</si>
  <si>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</si>
  <si>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</si>
  <si>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</si>
  <si>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</si>
  <si>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</si>
  <si>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</si>
  <si>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</si>
  <si>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</si>
  <si>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</si>
  <si>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</si>
  <si>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</si>
  <si>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</si>
  <si>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</si>
  <si>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</si>
  <si>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</si>
  <si>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</si>
  <si>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</si>
  <si>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</si>
  <si>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</si>
  <si>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</si>
  <si>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</si>
  <si>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</si>
  <si>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</si>
  <si>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</si>
  <si>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</si>
  <si>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</si>
  <si>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</si>
  <si>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</si>
  <si>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</si>
  <si>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</si>
  <si>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</si>
  <si>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</si>
  <si>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</si>
  <si>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</si>
  <si>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</si>
  <si>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</si>
  <si>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</si>
  <si>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</si>
  <si>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</si>
  <si>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</si>
  <si>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</si>
  <si>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</si>
  <si>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</si>
  <si>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</si>
  <si>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</si>
  <si>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</si>
  <si>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</si>
  <si>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</si>
  <si>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</si>
  <si>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</si>
  <si>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</si>
  <si>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</si>
  <si>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</si>
  <si>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</si>
  <si>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</si>
  <si>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</si>
  <si>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</si>
  <si>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</si>
  <si>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</si>
  <si>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</si>
  <si>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</si>
  <si>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</si>
  <si>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</si>
  <si>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</si>
  <si>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</si>
  <si>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</si>
  <si>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</si>
  <si>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</si>
  <si>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</si>
  <si>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</si>
  <si>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</si>
  <si>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</si>
  <si>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</si>
  <si>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</si>
  <si>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</si>
  <si>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</si>
  <si>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</si>
  <si>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</si>
  <si>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</si>
  <si>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</si>
  <si>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</si>
  <si>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</si>
  <si>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</si>
  <si>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</si>
  <si>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</si>
  <si>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</si>
  <si>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</si>
  <si>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</si>
  <si>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</si>
  <si>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</si>
  <si>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</si>
  <si>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</si>
  <si>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</si>
  <si>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</si>
  <si>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</si>
  <si>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</si>
  <si>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</si>
  <si>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</si>
  <si>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</si>
  <si>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</si>
  <si>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</si>
  <si>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</si>
  <si>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</si>
  <si>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</si>
  <si>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</si>
  <si>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</si>
  <si>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</si>
  <si>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</si>
  <si>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</si>
  <si>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</si>
  <si>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</si>
  <si>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</si>
  <si>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</si>
  <si>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</si>
  <si>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</si>
  <si>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</si>
  <si>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</si>
  <si>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</si>
  <si>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</si>
  <si>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</si>
  <si>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</si>
  <si>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</si>
  <si>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</si>
  <si>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</si>
  <si>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</si>
  <si>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</si>
  <si>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</si>
  <si>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</si>
  <si>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</si>
  <si>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</si>
  <si>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</si>
  <si>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</si>
  <si>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</si>
  <si>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</si>
  <si>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</si>
  <si>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</si>
  <si>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</si>
  <si>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</si>
  <si>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</si>
  <si>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</si>
  <si>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</si>
  <si>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</si>
  <si>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</si>
  <si>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</si>
  <si>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</si>
  <si>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</si>
  <si>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</si>
  <si>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</si>
  <si>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</si>
  <si>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</si>
  <si>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</si>
  <si>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</si>
  <si>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</si>
  <si>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</si>
  <si>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</si>
  <si>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</si>
  <si>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</si>
  <si>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</si>
  <si>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</si>
  <si>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</si>
  <si>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</si>
  <si>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</si>
  <si>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</si>
  <si>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</si>
  <si>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</si>
  <si>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</si>
  <si>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</si>
  <si>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</si>
  <si>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</si>
  <si>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</si>
  <si>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</si>
  <si>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</si>
  <si>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</si>
  <si>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</si>
  <si>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</si>
  <si>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</si>
  <si>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</si>
  <si>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</si>
  <si>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</si>
  <si>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</si>
  <si>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</si>
  <si>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</si>
  <si>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</si>
  <si>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</si>
  <si>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</si>
  <si>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</si>
  <si>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</si>
  <si>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</si>
  <si>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</si>
  <si>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</si>
  <si>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</si>
  <si>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</si>
  <si>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</si>
  <si>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</si>
  <si>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</si>
  <si>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</si>
  <si>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</si>
  <si>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</si>
  <si>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</si>
  <si>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</si>
  <si>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</si>
  <si>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</si>
  <si>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</si>
  <si>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</si>
  <si>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</si>
  <si>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</si>
  <si>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</si>
  <si>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</si>
  <si>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</si>
  <si>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</si>
  <si>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</si>
  <si>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</si>
  <si>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</si>
  <si>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</si>
  <si>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</si>
  <si>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</si>
  <si>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</si>
  <si>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</si>
  <si>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</si>
  <si>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</si>
  <si>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</si>
  <si>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</si>
  <si>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</si>
  <si>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</si>
  <si>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</si>
  <si>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</si>
  <si>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</si>
  <si>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</si>
  <si>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</si>
  <si>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</si>
  <si>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</si>
  <si>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</si>
  <si>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</si>
  <si>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</si>
  <si>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</si>
  <si>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</si>
  <si>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</si>
  <si>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</si>
  <si>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</si>
  <si>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</si>
  <si>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</si>
  <si>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</si>
  <si>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</si>
  <si>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</si>
  <si>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</si>
  <si>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</si>
  <si>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</si>
  <si>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</si>
  <si>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</si>
  <si>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</si>
  <si>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</si>
  <si>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</si>
  <si>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</si>
  <si>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</si>
  <si>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</si>
  <si>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</si>
  <si>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</si>
  <si>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</si>
  <si>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</si>
  <si>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</si>
  <si>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</si>
  <si>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</si>
  <si>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</si>
  <si>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</si>
  <si>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</si>
  <si>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</si>
  <si>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</si>
  <si>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</si>
  <si>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</si>
  <si>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</si>
  <si>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</si>
  <si>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</si>
  <si>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</si>
  <si>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</si>
  <si>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</si>
  <si>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</si>
  <si>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</si>
  <si>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</si>
  <si>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</si>
  <si>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</si>
  <si>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</si>
  <si>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</si>
  <si>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</si>
  <si>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</si>
  <si>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</si>
  <si>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</si>
  <si>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</si>
  <si>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</si>
  <si>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</si>
  <si>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</si>
  <si>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</si>
  <si>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</si>
  <si>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</si>
  <si>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</si>
  <si>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</si>
  <si>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</si>
  <si>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</si>
  <si>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</si>
  <si>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</si>
  <si>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</si>
  <si>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</si>
  <si>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</si>
  <si>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</si>
  <si>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</si>
  <si>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</si>
  <si>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</si>
  <si>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</si>
  <si>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</si>
  <si>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</si>
  <si>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</si>
  <si>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</si>
  <si>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</si>
  <si>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</si>
  <si>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</si>
  <si>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</si>
  <si>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</si>
  <si>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</si>
  <si>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</si>
  <si>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</si>
  <si>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</si>
  <si>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</si>
  <si>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</si>
  <si>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</si>
  <si>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</si>
  <si>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</si>
  <si>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</si>
  <si>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</si>
  <si>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</si>
  <si>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</si>
  <si>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</si>
  <si>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</si>
  <si>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</si>
  <si>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</si>
  <si>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</si>
  <si>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</si>
  <si>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</si>
  <si>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</si>
  <si>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</si>
  <si>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</si>
  <si>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</si>
  <si>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</si>
  <si>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</si>
  <si>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</si>
  <si>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</si>
  <si>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</si>
  <si>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</si>
  <si>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</si>
  <si>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</si>
  <si>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</si>
  <si>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</si>
  <si>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</si>
  <si>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</si>
  <si>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</si>
  <si>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</si>
  <si>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</si>
  <si>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</si>
  <si>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</si>
  <si>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</si>
  <si>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</si>
  <si>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</si>
  <si>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</si>
  <si>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</si>
  <si>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</si>
  <si>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</si>
  <si>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</si>
  <si>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</si>
  <si>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</si>
  <si>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</si>
  <si>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</si>
  <si>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</si>
  <si>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</si>
  <si>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50 ml</t>
  </si>
  <si>
    <t>Совместно с д/кардиологом: с учетом клинических данных, ЭКГ и КАГ рекомендована экстренная реканализация ОА</t>
  </si>
  <si>
    <t>250 ml</t>
  </si>
  <si>
    <t>Аворькин В.М.</t>
  </si>
  <si>
    <t>24:36</t>
  </si>
  <si>
    <t>Правый</t>
  </si>
  <si>
    <t>кальциноз, неровности контуров</t>
  </si>
  <si>
    <r>
      <rPr>
        <sz val="10"/>
        <color theme="1"/>
        <rFont val="Arial Narrow"/>
        <family val="2"/>
        <charset val="204"/>
      </rPr>
      <t>тяжёлое трёхсосудистое кальцинированное поражение кор.арт.</t>
    </r>
    <r>
      <rPr>
        <u/>
        <sz val="10"/>
        <color theme="1"/>
        <rFont val="Arial Narrow"/>
        <family val="2"/>
        <charset val="204"/>
      </rPr>
      <t xml:space="preserve"> Выраженный кальциноз проксимального и среднего сегментов</t>
    </r>
    <r>
      <rPr>
        <sz val="10"/>
        <color theme="1"/>
        <rFont val="Arial Narrow"/>
        <family val="2"/>
        <charset val="204"/>
      </rPr>
      <t>. Пролонгированный стеноз на протяжении пркосимального сегментов до 70%, пролонгированный стеноз среднего сегмента 80%. на границе прокс. и среднего сег опре. мешотчатая аневризма 4.0*5.0 мм. Антеградный  кровоток TIMI III.</t>
    </r>
    <r>
      <rPr>
        <sz val="11"/>
        <color theme="1"/>
        <rFont val="Arial Narrow"/>
        <family val="2"/>
        <charset val="204"/>
      </rPr>
      <t xml:space="preserve"> </t>
    </r>
  </si>
  <si>
    <r>
      <rPr>
        <u/>
        <sz val="11"/>
        <color theme="1"/>
        <rFont val="Arial Narrow"/>
        <family val="2"/>
        <charset val="204"/>
      </rPr>
      <t>Выраженный кальциноз проксимального и среднего сегменто</t>
    </r>
    <r>
      <rPr>
        <sz val="11"/>
        <color theme="1"/>
        <rFont val="Arial Narrow"/>
        <family val="2"/>
        <charset val="204"/>
      </rPr>
      <t xml:space="preserve">в. Острая тотальная окклюзия на уровне проксимального сегмента ОА. Антеградный  кровоток TIMI 0.  </t>
    </r>
    <r>
      <rPr>
        <i/>
        <sz val="11"/>
        <color theme="1"/>
        <rFont val="Arial Narrow"/>
        <family val="2"/>
        <charset val="204"/>
      </rPr>
      <t>Оценка русла после</t>
    </r>
    <r>
      <rPr>
        <sz val="11"/>
        <color theme="1"/>
        <rFont val="Arial Narrow"/>
        <family val="2"/>
        <charset val="204"/>
      </rPr>
      <t xml:space="preserve"> </t>
    </r>
    <r>
      <rPr>
        <i/>
        <sz val="11"/>
        <color theme="1"/>
        <rFont val="Arial Narrow"/>
        <family val="2"/>
        <charset val="204"/>
      </rPr>
      <t>реканализации</t>
    </r>
    <r>
      <rPr>
        <sz val="11"/>
        <color theme="1"/>
        <rFont val="Arial Narrow"/>
        <family val="2"/>
        <charset val="204"/>
      </rPr>
      <t xml:space="preserve">: стеноз средней трети ОА 50%, стеноз средней трети ВТК1 90%,  окклюзия  ВТК2 от устья.  </t>
    </r>
  </si>
  <si>
    <r>
      <rPr>
        <u/>
        <sz val="11"/>
        <color theme="1"/>
        <rFont val="Arial Narrow"/>
        <family val="2"/>
        <charset val="204"/>
      </rPr>
      <t>Выраженный кальциноз проксимального и среднего сегментов</t>
    </r>
    <r>
      <rPr>
        <sz val="11"/>
        <color theme="1"/>
        <rFont val="Arial Narrow"/>
        <family val="2"/>
        <charset val="204"/>
      </rPr>
      <t xml:space="preserve">. Диффузный стеноз на протяжении проксимального сегмента 70%, диффузный стеноз среднего сегмента с мак.степенью стенозирования 90%, стеноз дистального сегмента 80%.  Антеградный  кровоток TIMI III. </t>
    </r>
  </si>
  <si>
    <r>
      <t>1) Контроль места пункции, повязка  на руке до 6 ч.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u/>
        <sz val="11"/>
        <color theme="1"/>
        <rFont val="Calibri"/>
        <family val="2"/>
        <charset val="204"/>
        <scheme val="minor"/>
      </rPr>
      <t>2) Консультация кардиохирга.</t>
    </r>
  </si>
  <si>
    <t>Устье ствола ЛКА катетеризировано проводниковым катетером Launcher EBU  4.0 6Fr. Сложное и длительное проведение коронарных проводников fielder и whisper в дистальный сегмент ОА. Реканализация и  ангиопластика кальцинированного стеноза проксимальногои ОА выполена БК Колибри 1.5-15, Колибри 2.5-15 и NC Аксиома 3.0-12, давлением 20 атм . В зону проксимального сегмента с покрытием  нестабильного остаточного стеноза проксимального сегмента ОА  имплантированы DES Resolute Integrity  2.75 - 18 , давлением до  14 атм.  БК Колибри 1.5-15 мм удалось выполнить дилатацию ячейки стента  и устья ВТК1, а так же ангиопластику 90% стеноза средней трети ВТК1.  На контрольных съемках стент раскрыт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удовлетворительный, кровоток по дистальному сегменту ОА и ВТК1 восстановлен, TIMI III. Пациент в тяжёлом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</si>
</sst>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i/>
      <sz val="11"/>
      <color theme="1"/>
      <name val="Arial Narrow"/>
      <family val="2"/>
      <charset val="204"/>
    </font>
    <font>
      <u/>
      <sz val="11"/>
      <color theme="1"/>
      <name val="Arial Narrow"/>
      <family val="2"/>
      <charset val="204"/>
    </font>
    <font>
      <u/>
      <sz val="10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J40" sqref="J4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45524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0.94097222222222221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0.9458333333333333</v>
      </c>
      <c r="C10" s="55"/>
      <c r="D10" s="95" t="s">
        <v>173</v>
      </c>
      <c r="E10" s="93"/>
      <c r="F10" s="93"/>
      <c r="G10" s="24" t="s">
        <v>141</v>
      </c>
      <c r="H10" s="26"/>
    </row>
    <row r="11" spans="1:8" ht="17.25" thickTop="1" thickBot="1">
      <c r="A11" s="89" t="s">
        <v>192</v>
      </c>
      <c r="B11" s="203" t="s">
        <v>526</v>
      </c>
      <c r="C11" s="8"/>
      <c r="D11" s="95" t="s">
        <v>170</v>
      </c>
      <c r="E11" s="93"/>
      <c r="F11" s="93"/>
      <c r="G11" s="24" t="s">
        <v>507</v>
      </c>
      <c r="H11" s="26"/>
    </row>
    <row r="12" spans="1:8" ht="16.5" thickTop="1">
      <c r="A12" s="81" t="s">
        <v>8</v>
      </c>
      <c r="B12" s="82">
        <v>20825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67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23768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527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6" t="s">
        <v>401</v>
      </c>
      <c r="H16" s="164">
        <v>9450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17.954999999999998</v>
      </c>
    </row>
    <row r="18" spans="1:8" ht="14.45" customHeight="1">
      <c r="A18" s="57" t="s">
        <v>188</v>
      </c>
      <c r="B18" s="87" t="s">
        <v>528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529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530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531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532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524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K36" sqref="K3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209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45524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0.9458333333333333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3.472222222222222E-3</v>
      </c>
      <c r="C14" s="12"/>
      <c r="D14" s="95" t="s">
        <v>173</v>
      </c>
      <c r="E14" s="93"/>
      <c r="F14" s="93"/>
      <c r="G14" s="80" t="str">
        <f>КАГ!G10</f>
        <v>Черткова О.Н.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5.7638888888889017E-2</v>
      </c>
      <c r="D15" s="95" t="s">
        <v>170</v>
      </c>
      <c r="E15" s="93"/>
      <c r="F15" s="93"/>
      <c r="G15" s="80" t="str">
        <f>КАГ!G11</f>
        <v>Соболева Ю.А.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Аворькин В.М.</v>
      </c>
      <c r="C16" s="200">
        <f>LEN(КАГ!B11)</f>
        <v>13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20825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67</v>
      </c>
      <c r="H18" s="39"/>
    </row>
    <row r="19" spans="1:8" ht="14.45" customHeight="1">
      <c r="A19" s="15" t="s">
        <v>12</v>
      </c>
      <c r="B19" s="68">
        <f>КАГ!B14</f>
        <v>23768</v>
      </c>
      <c r="C19" s="69"/>
      <c r="D19" s="69"/>
      <c r="E19" s="69"/>
      <c r="F19" s="69"/>
      <c r="G19" s="165" t="s">
        <v>399</v>
      </c>
      <c r="H19" s="180" t="str">
        <f>КАГ!H15</f>
        <v>24:36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9450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7" t="s">
        <v>388</v>
      </c>
      <c r="H21" s="168">
        <f>КАГ!H17</f>
        <v>17.954999999999998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>Реканализация:</v>
      </c>
      <c r="H22" s="18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0.9506944444444444</v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7" t="s">
        <v>534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523</v>
      </c>
      <c r="C40" s="120"/>
      <c r="D40" s="251" t="s">
        <v>533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0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525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D23" sqref="D23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45524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Аворькин В.М.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20825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67</v>
      </c>
    </row>
    <row r="7" spans="1:4">
      <c r="A7" s="38"/>
      <c r="C7" s="101" t="s">
        <v>12</v>
      </c>
      <c r="D7" s="103">
        <f>КАГ!$B$14</f>
        <v>23768</v>
      </c>
    </row>
    <row r="8" spans="1:4">
      <c r="A8" s="194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5"/>
      <c r="B10" s="31"/>
      <c r="C10" s="150" t="s">
        <v>13</v>
      </c>
      <c r="D10" s="151">
        <f>КАГ!$B$8</f>
        <v>45524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327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522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4" t="s">
        <v>315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375</v>
      </c>
      <c r="C17" s="135" t="s">
        <v>403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4" t="s">
        <v>375</v>
      </c>
      <c r="C18" s="135" t="s">
        <v>410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4" t="s">
        <v>515</v>
      </c>
      <c r="C19" s="182" t="s">
        <v>414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324</v>
      </c>
      <c r="C20" s="135" t="s">
        <v>448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4.0</v>
      </c>
      <c r="T2" s="115" t="str">
        <f>IFERROR(INDEX(Расходка[Наименование расходного материала],MATCH(Расходка[[#This Row],[№]],Поиск_расходки[Индекс3],0)),"")</f>
        <v>Abbot Whisper LS</v>
      </c>
      <c r="U2" s="115" t="str">
        <f>IFERROR(INDEX(Расходка[Наименование расходного материала],MATCH(Расходка[[#This Row],[№]],Поиск_расходки[Индекс4],0)),"")</f>
        <v>Fielder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Колибри</v>
      </c>
      <c r="X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>Fielder XT-A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>Fielder XT-R</v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1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2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1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2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3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1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1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0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/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0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/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0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/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0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/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/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0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/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0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0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2024-08-20T21:34:53Z</cp:lastPrinted>
  <dcterms:created xsi:type="dcterms:W3CDTF">2015-06-05T18:19:34Z</dcterms:created>
  <dcterms:modified xsi:type="dcterms:W3CDTF">2024-08-20T21:34:56Z</dcterms:modified>
</cp:coreProperties>
</file>