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R73" i="1"/>
  <c r="P20" i="1"/>
  <c r="R71" i="1"/>
  <c r="R57" i="1"/>
  <c r="R60" i="1"/>
  <c r="R58" i="1"/>
  <c r="R59" i="1"/>
  <c r="R66" i="1"/>
  <c r="R67" i="1"/>
  <c r="R61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70" i="1" l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0" i="1" l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<sst xmlns="http://schemas.openxmlformats.org/spreadsheetml/2006/main" count="877" uniqueCount="537">
  <si>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</si>
  <si>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</si>
  <si>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</si>
  <si>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</si>
  <si>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</si>
  <si>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</si>
  <si>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</si>
  <si>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</si>
  <si>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</si>
  <si>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</si>
  <si>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</si>
  <si>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</si>
  <si>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</si>
  <si>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</si>
  <si>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</si>
  <si>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</si>
  <si>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</si>
  <si>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</si>
  <si>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</si>
  <si>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</si>
  <si>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</si>
  <si>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</si>
  <si>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</si>
  <si>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</si>
  <si>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</si>
  <si>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</si>
  <si>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</si>
  <si>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</si>
  <si>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</si>
  <si>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</si>
  <si>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</si>
  <si>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</si>
  <si>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</si>
  <si>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</si>
  <si>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</si>
  <si>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</si>
  <si>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</si>
  <si>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</si>
  <si>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</si>
  <si>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</si>
  <si>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</si>
  <si>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</si>
  <si>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</si>
  <si>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</si>
  <si>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</si>
  <si>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</si>
  <si>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</si>
  <si>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</si>
  <si>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</si>
  <si>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</si>
  <si>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</si>
  <si>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</si>
  <si>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</si>
  <si>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</si>
  <si>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</si>
  <si>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</si>
  <si>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</si>
  <si>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</si>
  <si>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</si>
  <si>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</si>
  <si>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</si>
  <si>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</si>
  <si>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</si>
  <si>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</si>
  <si>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</si>
  <si>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</si>
  <si>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</si>
  <si>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</si>
  <si>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</si>
  <si>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</si>
  <si>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</si>
  <si>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</si>
  <si>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</si>
  <si>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</si>
  <si>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</si>
  <si>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</si>
  <si>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</si>
  <si>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</si>
  <si>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</si>
  <si>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</si>
  <si>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</si>
  <si>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</si>
  <si>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</si>
  <si>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</si>
  <si>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</si>
  <si>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</si>
  <si>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</si>
  <si>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</si>
  <si>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</si>
  <si>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</si>
  <si>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</si>
  <si>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</si>
  <si>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</si>
  <si>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</si>
  <si>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</si>
  <si>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</si>
  <si>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</si>
  <si>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</si>
  <si>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</si>
  <si>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</si>
  <si>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</si>
  <si>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</si>
  <si>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</si>
  <si>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</si>
  <si>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</si>
  <si>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</si>
  <si>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</si>
  <si>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</si>
  <si>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</si>
  <si>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</si>
  <si>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</si>
  <si>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</si>
  <si>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</si>
  <si>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</si>
  <si>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</si>
  <si>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</si>
  <si>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</si>
  <si>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</si>
  <si>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</si>
  <si>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</si>
  <si>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</si>
  <si>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</si>
  <si>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</si>
  <si>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</si>
  <si>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</si>
  <si>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</si>
  <si>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</si>
  <si>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</si>
  <si>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</si>
  <si>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</si>
  <si>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</si>
  <si>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</si>
  <si>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</si>
  <si>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</si>
  <si>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</si>
  <si>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</si>
  <si>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</si>
  <si>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</si>
  <si>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</si>
  <si>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</si>
  <si>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</si>
  <si>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</si>
  <si>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</si>
  <si>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</si>
  <si>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</si>
  <si>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</si>
  <si>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</si>
  <si>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</si>
  <si>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</si>
  <si>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</si>
  <si>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</si>
  <si>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</si>
  <si>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</si>
  <si>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</si>
  <si>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</si>
  <si>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</si>
  <si>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</si>
  <si>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</si>
  <si>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</si>
  <si>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</si>
  <si>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</si>
  <si>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</si>
  <si>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</si>
  <si>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</si>
  <si>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</si>
  <si>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</si>
  <si>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</si>
  <si>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</si>
  <si>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</si>
  <si>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</si>
  <si>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</si>
  <si>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</si>
  <si>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</si>
  <si>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</si>
  <si>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</si>
  <si>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</si>
  <si>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</si>
  <si>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</si>
  <si>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</si>
  <si>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</si>
  <si>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</si>
  <si>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</si>
  <si>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</si>
  <si>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</si>
  <si>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</si>
  <si>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</si>
  <si>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</si>
  <si>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</si>
  <si>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</si>
  <si>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</si>
  <si>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</si>
  <si>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</si>
  <si>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</si>
  <si>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</si>
  <si>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</si>
  <si>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</si>
  <si>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</si>
  <si>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</si>
  <si>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</si>
  <si>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</si>
  <si>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</si>
  <si>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</si>
  <si>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</si>
  <si>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</si>
  <si>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</si>
  <si>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</si>
  <si>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</si>
  <si>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</si>
  <si>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</si>
  <si>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</si>
  <si>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</si>
  <si>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</si>
  <si>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</si>
  <si>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</si>
  <si>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</si>
  <si>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</si>
  <si>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</si>
  <si>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</si>
  <si>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</si>
  <si>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</si>
  <si>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</si>
  <si>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</si>
  <si>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</si>
  <si>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</si>
  <si>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</si>
  <si>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</si>
  <si>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</si>
  <si>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</si>
  <si>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</si>
  <si>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</si>
  <si>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</si>
  <si>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</si>
  <si>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</si>
  <si>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</si>
  <si>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</si>
  <si>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</si>
  <si>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</si>
  <si>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</si>
  <si>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</si>
  <si>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</si>
  <si>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</si>
  <si>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</si>
  <si>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</si>
  <si>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</si>
  <si>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</si>
  <si>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</si>
  <si>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</si>
  <si>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</si>
  <si>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</si>
  <si>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</si>
  <si>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</si>
  <si>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</si>
  <si>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</si>
  <si>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</si>
  <si>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</si>
  <si>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</si>
  <si>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</si>
  <si>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</si>
  <si>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</si>
  <si>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</si>
  <si>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</si>
  <si>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</si>
  <si>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</si>
  <si>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</si>
  <si>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</si>
  <si>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</si>
  <si>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</si>
  <si>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</si>
  <si>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</si>
  <si>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</si>
  <si>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</si>
  <si>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</si>
  <si>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</si>
  <si>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</si>
  <si>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</si>
  <si>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</si>
  <si>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</si>
  <si>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</si>
  <si>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</si>
  <si>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</si>
  <si>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</si>
  <si>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</si>
  <si>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</si>
  <si>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</si>
  <si>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</si>
  <si>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</si>
  <si>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</si>
  <si>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</si>
  <si>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</si>
  <si>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</si>
  <si>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</si>
  <si>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</si>
  <si>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</si>
  <si>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</si>
  <si>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</si>
  <si>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</si>
  <si>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</si>
  <si>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</si>
  <si>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</si>
  <si>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</si>
  <si>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</si>
  <si>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</si>
  <si>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</si>
  <si>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</si>
  <si>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</si>
  <si>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</si>
  <si>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</si>
  <si>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</si>
  <si>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</si>
  <si>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</si>
  <si>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</si>
  <si>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</si>
  <si>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</si>
  <si>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</si>
  <si>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</si>
  <si>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</si>
  <si>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</si>
  <si>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</si>
  <si>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</si>
  <si>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</si>
  <si>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</si>
  <si>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</si>
  <si>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</si>
  <si>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</si>
  <si>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</si>
  <si>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</si>
  <si>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</si>
  <si>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</si>
  <si>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</si>
  <si>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</si>
  <si>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</si>
  <si>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</si>
  <si>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</si>
  <si>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</si>
  <si>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</si>
  <si>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</si>
  <si>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</si>
  <si>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</si>
  <si>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</si>
  <si>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</si>
  <si>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</si>
  <si>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</si>
  <si>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</si>
  <si>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</si>
  <si>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</si>
  <si>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</si>
  <si>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</si>
  <si>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</si>
  <si>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</si>
  <si>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</si>
  <si>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</si>
  <si>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</si>
  <si>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</si>
  <si>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</si>
  <si>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</si>
  <si>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</si>
  <si>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</si>
  <si>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</si>
  <si>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</si>
  <si>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</si>
  <si>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</si>
  <si>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</si>
  <si>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</si>
  <si>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</si>
  <si>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</si>
  <si>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</si>
  <si>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</si>
  <si>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</si>
  <si>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</si>
  <si>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</si>
  <si>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</si>
  <si>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</si>
  <si>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</si>
  <si>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</si>
  <si>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</si>
  <si>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</si>
  <si>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</si>
  <si>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</si>
  <si>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</si>
  <si>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</si>
  <si>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</si>
  <si>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</si>
  <si>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</si>
  <si>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</si>
  <si>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</si>
  <si>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</si>
  <si>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</si>
  <si>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</si>
  <si>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</si>
  <si>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</si>
  <si>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</si>
  <si>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</si>
  <si>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</si>
  <si>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</si>
  <si>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</si>
  <si>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</si>
  <si>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</si>
  <si>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</si>
  <si>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</si>
  <si>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</si>
  <si>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</si>
  <si>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</si>
  <si>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</si>
  <si>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</si>
  <si>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</si>
  <si>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</si>
  <si>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</si>
  <si>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</si>
  <si>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</si>
  <si>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</si>
  <si>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</si>
  <si>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</si>
  <si>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</si>
  <si>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</si>
  <si>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</si>
  <si>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</si>
  <si>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</si>
  <si>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</si>
  <si>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</si>
  <si>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</si>
  <si>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</si>
  <si>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</si>
  <si>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</si>
  <si>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</si>
  <si>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</si>
  <si>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</si>
  <si>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</si>
  <si>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</si>
  <si>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</si>
  <si>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</si>
  <si>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</si>
  <si>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</si>
  <si>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</si>
  <si>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</si>
  <si>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</si>
  <si>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</si>
  <si>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</si>
  <si>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</si>
  <si>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</si>
  <si>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</si>
  <si>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</si>
  <si>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</si>
  <si>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</si>
  <si>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</si>
  <si>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</si>
  <si>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</si>
  <si>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</si>
  <si>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</si>
  <si>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</si>
  <si>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</si>
  <si>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</si>
  <si>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</si>
  <si>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</si>
  <si>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</si>
  <si>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</si>
  <si>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</si>
  <si>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</si>
  <si>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</si>
  <si>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</si>
  <si>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</si>
  <si>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</si>
  <si>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</si>
  <si>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</si>
  <si>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</si>
  <si>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</si>
  <si>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</si>
  <si>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</si>
  <si>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</si>
  <si>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</si>
  <si>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</si>
  <si>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</si>
  <si>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</si>
  <si>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</si>
  <si>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</si>
  <si>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</si>
  <si>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</si>
  <si>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</si>
  <si>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</si>
  <si>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</si>
  <si>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</si>
  <si>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</si>
  <si>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</si>
  <si>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</si>
  <si>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</si>
  <si>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</si>
  <si>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</si>
  <si>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</si>
  <si>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</si>
  <si>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</si>
  <si>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</si>
  <si>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</si>
  <si>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</si>
  <si>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</si>
  <si>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</si>
  <si>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</si>
  <si>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</si>
  <si>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</si>
  <si>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</si>
  <si>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</si>
  <si>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</si>
  <si>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</si>
  <si>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</si>
  <si>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</si>
  <si>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</si>
  <si>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</si>
  <si>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</si>
  <si>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</si>
  <si>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</si>
  <si>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</si>
  <si>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</si>
  <si>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</si>
  <si>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</si>
  <si>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</si>
  <si>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</si>
  <si>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</si>
  <si>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</si>
  <si>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</si>
  <si>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</si>
  <si>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</si>
  <si>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</si>
  <si>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</si>
  <si>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</si>
  <si>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150 ml</t>
  </si>
  <si>
    <t>50 ml</t>
  </si>
  <si>
    <t>30 ml</t>
  </si>
  <si>
    <t>Катетеризация устья ствола ЛКА проводниковым катетером Launcher EBU  3.5 6Fr. Коронарный проводник fielder проведён в дистальный сегмент ПНА.  БК Колибри 2.5-15 выполнена предилатация значимого стеноза ПНА. В зону границы проксимального и среднего сегментов с полным покрытием  нестабильного стеноза имплантирован  DES Resolute Integrity 3,0-22 мм, давлением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- TIMI III, кровок по ДВ1 и СВ1 -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</si>
  <si>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 xml:space="preserve">1) Контроль места пункции, повязка  на руке до 6 ч. </t>
  </si>
  <si>
    <t>Angio-Seal™ VIP</t>
  </si>
  <si>
    <t>04:12</t>
  </si>
  <si>
    <t>Павленко А.О.</t>
  </si>
  <si>
    <t xml:space="preserve">Сбалансированный </t>
  </si>
  <si>
    <t>бифуркационный кальцинированный стеноз (1,1,1): тело ствола  60%, дист/3 90%</t>
  </si>
  <si>
    <r>
      <t xml:space="preserve">кальцинированный стеноз устья 90%, выраженный кальциноз проксимального и среднего сегмента.   Пролонгированный стеноз  проксимального сегмента  с переходом на средний сегмент  60%. Стеноз апикального сегмента 80%.  Антеградный  кровоток TIMI III. </t>
    </r>
    <r>
      <rPr>
        <b/>
        <sz val="11"/>
        <color theme="1"/>
        <rFont val="Arial Narrow"/>
        <family val="2"/>
        <charset val="204"/>
      </rPr>
      <t/>
    </r>
  </si>
  <si>
    <t>лучевой</t>
  </si>
  <si>
    <t xml:space="preserve">1) Консультация кардиохирурга. 2) Повязка на руке 6ч. </t>
  </si>
  <si>
    <r>
      <t xml:space="preserve">кальциноз устья со стенозом 70%, кальциноз проксимального сегмента со стенозом 60%, </t>
    </r>
    <r>
      <rPr>
        <i/>
        <u/>
        <sz val="11"/>
        <color theme="1"/>
        <rFont val="Arial Narrow"/>
        <family val="2"/>
        <charset val="204"/>
      </rPr>
      <t>хроническая окклюзия</t>
    </r>
    <r>
      <rPr>
        <sz val="11"/>
        <color theme="1"/>
        <rFont val="Arial Narrow"/>
        <family val="2"/>
        <charset val="204"/>
      </rPr>
      <t xml:space="preserve"> на уровне среднего сегмента, дистальный сегмент ОА и ВТК контрастируется за счёт внутрисистемных коллатералей.  Пролонгированный стеноз проксимальной трети ВТК 70%.  Антеградный  кровоток TIMI III</t>
    </r>
  </si>
  <si>
    <r>
      <t xml:space="preserve">кальциноз, </t>
    </r>
    <r>
      <rPr>
        <i/>
        <u/>
        <sz val="11"/>
        <color theme="1"/>
        <rFont val="Arial Narrow"/>
        <family val="2"/>
        <charset val="204"/>
      </rPr>
      <t>хроническая окклюзия</t>
    </r>
    <r>
      <rPr>
        <sz val="11"/>
        <color theme="1"/>
        <rFont val="Arial Narrow"/>
        <family val="2"/>
        <charset val="204"/>
      </rPr>
      <t xml:space="preserve"> на уровне проксимального сегмента, стенозы среднего и дистального сегментов до 50%. Межсистемные коллатерали из СВ ПНА с ретроградным контрастированием ЗБВ ПКА. Внутрисистемные "bridge"  коллатерали с контрастированием ЗМЖВ ПКА.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</si>
</sst>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I12" sqref="I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0.50694444444444442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0.53472222222222221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529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20668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24701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3670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6.9729999999999999</v>
      </c>
    </row>
    <row r="18" spans="1:8" ht="14.45" customHeight="1">
      <c r="A18" s="57" t="s">
        <v>188</v>
      </c>
      <c r="B18" s="87" t="s">
        <v>530</v>
      </c>
      <c r="D18" s="28" t="s">
        <v>210</v>
      </c>
      <c r="E18" s="28"/>
      <c r="F18" s="28"/>
      <c r="G18" s="85" t="s">
        <v>189</v>
      </c>
      <c r="H18" s="86" t="s">
        <v>533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535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536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0.8125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4.166666666666663E-2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Павленко А.О.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20668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24701</v>
      </c>
      <c r="C19" s="69"/>
      <c r="D19" s="69"/>
      <c r="E19" s="69"/>
      <c r="F19" s="69"/>
      <c r="G19" s="165" t="s">
        <v>399</v>
      </c>
      <c r="H19" s="180" t="str">
        <f>КАГ!H15</f>
        <v>04:12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3670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6.9729999999999999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45534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Павленко А.О.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20668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24701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45534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53" t="s">
        <v>527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4"/>
      <c r="C14" s="135"/>
      <c r="D14" s="140"/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4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4"/>
      <c r="C16" s="135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1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Angio-Seal™ VIP</v>
      </c>
      <c r="S2" s="115" t="str">
        <f>IFERROR(INDEX(Расходка[Наименование расходного материала],MATCH(Расходка[[#This Row],[№]],Поиск_расходки[Индекс2],0)),"")</f>
        <v>Hunter® 6F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2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3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Euphora</v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4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>NC Accuforce</v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5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>NC Euphora</v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6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>Sapphire</v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7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>Sprinter Legend</v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8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9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>Колибри</v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10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11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>NC АКСИОМА</v>
      </c>
      <c r="T1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12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>Nitrex 260</v>
      </c>
      <c r="T13" s="115" t="str">
        <f>IFERROR(INDEX(Расходка[Наименование расходного материала],MATCH(Расходка[[#This Row],[№]],Поиск_расходки[Индекс3],0)),"")</f>
        <v>Nitrex 260</v>
      </c>
      <c r="U13" s="115" t="str">
        <f>IFERROR(INDEX(Расходка[Наименование расходного материала],MATCH(Расходка[[#This Row],[№]],Поиск_расходки[Индекс4],0)),"")</f>
        <v>Nitrex 260</v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13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>RadiFocus</v>
      </c>
      <c r="T14" s="115" t="str">
        <f>IFERROR(INDEX(Расходка[Наименование расходного материала],MATCH(Расходка[[#This Row],[№]],Поиск_расходки[Индекс3],0)),"")</f>
        <v>RadiFocus</v>
      </c>
      <c r="U14" s="115" t="str">
        <f>IFERROR(INDEX(Расходка[Наименование расходного материала],MATCH(Расходка[[#This Row],[№]],Поиск_расходки[Индекс4],0)),"")</f>
        <v>RadiFocus</v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14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>BasixCOMPAK</v>
      </c>
      <c r="T15" s="115" t="str">
        <f>IFERROR(INDEX(Расходка[Наименование расходного материала],MATCH(Расходка[[#This Row],[№]],Поиск_расходки[Индекс3],0)),"")</f>
        <v>BasixCOMPAK</v>
      </c>
      <c r="U15" s="115" t="str">
        <f>IFERROR(INDEX(Расходка[Наименование расходного материала],MATCH(Расходка[[#This Row],[№]],Поиск_расходки[Индекс4],0)),"")</f>
        <v>BasixCOMPAK</v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15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>BasixTOUCH</v>
      </c>
      <c r="T16" s="115" t="str">
        <f>IFERROR(INDEX(Расходка[Наименование расходного материала],MATCH(Расходка[[#This Row],[№]],Поиск_расходки[Индекс3],0)),"")</f>
        <v>BasixTOUCH</v>
      </c>
      <c r="U16" s="115" t="str">
        <f>IFERROR(INDEX(Расходка[Наименование расходного материала],MATCH(Расходка[[#This Row],[№]],Поиск_расходки[Индекс4],0)),"")</f>
        <v>BasixTOUCH</v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16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>Dolphin</v>
      </c>
      <c r="T17" s="115" t="str">
        <f>IFERROR(INDEX(Расходка[Наименование расходного материала],MATCH(Расходка[[#This Row],[№]],Поиск_расходки[Индекс3],0)),"")</f>
        <v>Dolphin</v>
      </c>
      <c r="U17" s="115" t="str">
        <f>IFERROR(INDEX(Расходка[Наименование расходного материала],MATCH(Расходка[[#This Row],[№]],Поиск_расходки[Индекс4],0)),"")</f>
        <v>Dolphin</v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17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>Lepu Medical</v>
      </c>
      <c r="T18" s="115" t="str">
        <f>IFERROR(INDEX(Расходка[Наименование расходного материала],MATCH(Расходка[[#This Row],[№]],Поиск_расходки[Индекс3],0)),"")</f>
        <v>Lepu Medical</v>
      </c>
      <c r="U18" s="115" t="str">
        <f>IFERROR(INDEX(Расходка[Наименование расходного материала],MATCH(Расходка[[#This Row],[№]],Поиск_расходки[Индекс4],0)),"")</f>
        <v>Lepu Medical</v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18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19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19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>Demax</v>
      </c>
      <c r="T20" s="115" t="str">
        <f>IFERROR(INDEX(Расходка[Наименование расходного материала],MATCH(Расходка[[#This Row],[№]],Поиск_расходки[Индекс3],0)),"")</f>
        <v>Demax</v>
      </c>
      <c r="U20" s="115" t="str">
        <f>IFERROR(INDEX(Расходка[Наименование расходного материала],MATCH(Расходка[[#This Row],[№]],Поиск_расходки[Индекс4],0)),"")</f>
        <v>Demax</v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20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>Oscor 7F</v>
      </c>
      <c r="T21" s="115" t="str">
        <f>IFERROR(INDEX(Расходка[Наименование расходного материала],MATCH(Расходка[[#This Row],[№]],Поиск_расходки[Индекс3],0)),"")</f>
        <v>Oscor 7F</v>
      </c>
      <c r="U21" s="115" t="str">
        <f>IFERROR(INDEX(Расходка[Наименование расходного материала],MATCH(Расходка[[#This Row],[№]],Поиск_расходки[Индекс4],0)),"")</f>
        <v>Oscor 7F</v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21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>"МИМ". Тюмень</v>
      </c>
      <c r="T22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22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3" s="115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3" s="115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23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>Индефлятор</v>
      </c>
      <c r="T24" s="115" t="str">
        <f>IFERROR(INDEX(Расходка[Наименование расходного материала],MATCH(Расходка[[#This Row],[№]],Поиск_расходки[Индекс3],0)),"")</f>
        <v>Индефлятор</v>
      </c>
      <c r="U24" s="115" t="str">
        <f>IFERROR(INDEX(Расходка[Наименование расходного материала],MATCH(Расходка[[#This Row],[№]],Поиск_расходки[Индекс4],0)),"")</f>
        <v>Индефлятор</v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24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5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5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25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6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6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26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>Fielder</v>
      </c>
      <c r="T27" s="115" t="str">
        <f>IFERROR(INDEX(Расходка[Наименование расходного материала],MATCH(Расходка[[#This Row],[№]],Поиск_расходки[Индекс3],0)),"")</f>
        <v>Fielder</v>
      </c>
      <c r="U27" s="115" t="str">
        <f>IFERROR(INDEX(Расходка[Наименование расходного материала],MATCH(Расходка[[#This Row],[№]],Поиск_расходки[Индекс4],0)),"")</f>
        <v>Fielder</v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27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>Fielder XT-A</v>
      </c>
      <c r="T28" s="115" t="str">
        <f>IFERROR(INDEX(Расходка[Наименование расходного материала],MATCH(Расходка[[#This Row],[№]],Поиск_расходки[Индекс3],0)),"")</f>
        <v>Fielder XT-A</v>
      </c>
      <c r="U28" s="115" t="str">
        <f>IFERROR(INDEX(Расходка[Наименование расходного материала],MATCH(Расходка[[#This Row],[№]],Поиск_расходки[Индекс4],0)),"")</f>
        <v>Fielder XT-A</v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28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>Fielder XT-R</v>
      </c>
      <c r="T29" s="115" t="str">
        <f>IFERROR(INDEX(Расходка[Наименование расходного материала],MATCH(Расходка[[#This Row],[№]],Поиск_расходки[Индекс3],0)),"")</f>
        <v>Fielder XT-R</v>
      </c>
      <c r="U29" s="115" t="str">
        <f>IFERROR(INDEX(Расходка[Наименование расходного материала],MATCH(Расходка[[#This Row],[№]],Поиск_расходки[Индекс4],0)),"")</f>
        <v>Fielder XT-R</v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29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>Asahi Gaia First</v>
      </c>
      <c r="T30" s="115" t="str">
        <f>IFERROR(INDEX(Расходка[Наименование расходного материала],MATCH(Расходка[[#This Row],[№]],Поиск_расходки[Индекс3],0)),"")</f>
        <v>Asahi Gaia First</v>
      </c>
      <c r="U30" s="115" t="str">
        <f>IFERROR(INDEX(Расходка[Наименование расходного материала],MATCH(Расходка[[#This Row],[№]],Поиск_расходки[Индекс4],0)),"")</f>
        <v>Asahi Gaia First</v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30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>Asahi Gaia Second</v>
      </c>
      <c r="T31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31" s="115" t="str">
        <f>IFERROR(INDEX(Расходка[Наименование расходного материала],MATCH(Расходка[[#This Row],[№]],Поиск_расходки[Индекс4],0)),"")</f>
        <v>Asahi Gaia Second</v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31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>Asahi Gaia Third</v>
      </c>
      <c r="T32" s="115" t="str">
        <f>IFERROR(INDEX(Расходка[Наименование расходного материала],MATCH(Расходка[[#This Row],[№]],Поиск_расходки[Индекс3],0)),"")</f>
        <v>Asahi Gaia Third</v>
      </c>
      <c r="U32" s="115" t="str">
        <f>IFERROR(INDEX(Расходка[Наименование расходного материала],MATCH(Расходка[[#This Row],[№]],Поиск_расходки[Индекс4],0)),"")</f>
        <v>Asahi Gaia Third</v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32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>Intuition</v>
      </c>
      <c r="T33" s="115" t="str">
        <f>IFERROR(INDEX(Расходка[Наименование расходного материала],MATCH(Расходка[[#This Row],[№]],Поиск_расходки[Индекс3],0)),"")</f>
        <v>Intuition</v>
      </c>
      <c r="U33" s="115" t="str">
        <f>IFERROR(INDEX(Расходка[Наименование расходного материала],MATCH(Расходка[[#This Row],[№]],Поиск_расходки[Индекс4],0)),"")</f>
        <v>Intuition</v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33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>ProVia 3 Hydro-Track®</v>
      </c>
      <c r="T34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4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34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>ProVia 6 Hydro-Track®</v>
      </c>
      <c r="T35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5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35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>ProVia 9 Hydro-Track®</v>
      </c>
      <c r="T36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6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36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>Rinato</v>
      </c>
      <c r="T37" s="115" t="str">
        <f>IFERROR(INDEX(Расходка[Наименование расходного материала],MATCH(Расходка[[#This Row],[№]],Поиск_расходки[Индекс3],0)),"")</f>
        <v>Rinato</v>
      </c>
      <c r="U37" s="115" t="str">
        <f>IFERROR(INDEX(Расходка[Наименование расходного материала],MATCH(Расходка[[#This Row],[№]],Поиск_расходки[Индекс4],0)),"")</f>
        <v>Rinato</v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37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>Runthrough NS (Floppy)</v>
      </c>
      <c r="T38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8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38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>Runthrough NS Hypercoat</v>
      </c>
      <c r="T39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9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39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0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0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40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>Sion</v>
      </c>
      <c r="T41" s="115" t="str">
        <f>IFERROR(INDEX(Расходка[Наименование расходного материала],MATCH(Расходка[[#This Row],[№]],Поиск_расходки[Индекс3],0)),"")</f>
        <v>Sion</v>
      </c>
      <c r="U41" s="115" t="str">
        <f>IFERROR(INDEX(Расходка[Наименование расходного материала],MATCH(Расходка[[#This Row],[№]],Поиск_расходки[Индекс4],0)),"")</f>
        <v>Sion</v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41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>Sion Black</v>
      </c>
      <c r="T42" s="115" t="str">
        <f>IFERROR(INDEX(Расходка[Наименование расходного материала],MATCH(Расходка[[#This Row],[№]],Поиск_расходки[Индекс3],0)),"")</f>
        <v>Sion Black</v>
      </c>
      <c r="U42" s="115" t="str">
        <f>IFERROR(INDEX(Расходка[Наименование расходного материала],MATCH(Расходка[[#This Row],[№]],Поиск_расходки[Индекс4],0)),"")</f>
        <v>Sion Black</v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42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>Sion Blue</v>
      </c>
      <c r="T43" s="115" t="str">
        <f>IFERROR(INDEX(Расходка[Наименование расходного материала],MATCH(Расходка[[#This Row],[№]],Поиск_расходки[Индекс3],0)),"")</f>
        <v>Sion Blue</v>
      </c>
      <c r="U43" s="115" t="str">
        <f>IFERROR(INDEX(Расходка[Наименование расходного материала],MATCH(Расходка[[#This Row],[№]],Поиск_расходки[Индекс4],0)),"")</f>
        <v>Sion Blue</v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43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>Thunder</v>
      </c>
      <c r="T44" s="115" t="str">
        <f>IFERROR(INDEX(Расходка[Наименование расходного материала],MATCH(Расходка[[#This Row],[№]],Поиск_расходки[Индекс3],0)),"")</f>
        <v>Thunder</v>
      </c>
      <c r="U44" s="115" t="str">
        <f>IFERROR(INDEX(Расходка[Наименование расходного материала],MATCH(Расходка[[#This Row],[№]],Поиск_расходки[Индекс4],0)),"")</f>
        <v>Thunder</v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44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>Abbot Whisper MS</v>
      </c>
      <c r="T45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45" s="115" t="str">
        <f>IFERROR(INDEX(Расходка[Наименование расходного материала],MATCH(Расходка[[#This Row],[№]],Поиск_расходки[Индекс4],0)),"")</f>
        <v>Abbot Whisper MS</v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45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46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46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46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>Winn 200T</v>
      </c>
      <c r="T47" s="115" t="str">
        <f>IFERROR(INDEX(Расходка[Наименование расходного материала],MATCH(Расходка[[#This Row],[№]],Поиск_расходки[Индекс3],0)),"")</f>
        <v>Winn 200T</v>
      </c>
      <c r="U47" s="115" t="str">
        <f>IFERROR(INDEX(Расходка[Наименование расходного материала],MATCH(Расходка[[#This Row],[№]],Поиск_расходки[Индекс4],0)),"")</f>
        <v>Winn 200T</v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47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48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8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48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49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9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49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0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0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50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1" s="115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1" s="115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51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>Shunmei</v>
      </c>
      <c r="T52" s="115" t="str">
        <f>IFERROR(INDEX(Расходка[Наименование расходного материала],MATCH(Расходка[[#This Row],[№]],Поиск_расходки[Индекс3],0)),"")</f>
        <v>Shunmei</v>
      </c>
      <c r="U52" s="115" t="str">
        <f>IFERROR(INDEX(Расходка[Наименование расходного материала],MATCH(Расходка[[#This Row],[№]],Поиск_расходки[Индекс4],0)),"")</f>
        <v>Shunmei</v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52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>BMS, Integtity</v>
      </c>
      <c r="T53" s="115" t="str">
        <f>IFERROR(INDEX(Расходка[Наименование расходного материала],MATCH(Расходка[[#This Row],[№]],Поиск_расходки[Индекс3],0)),"")</f>
        <v>BMS, Integtity</v>
      </c>
      <c r="U53" s="115" t="str">
        <f>IFERROR(INDEX(Расходка[Наименование расходного материала],MATCH(Расходка[[#This Row],[№]],Поиск_расходки[Индекс4],0)),"")</f>
        <v>BMS, Integtity</v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53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>DES, Calipso</v>
      </c>
      <c r="T54" s="115" t="str">
        <f>IFERROR(INDEX(Расходка[Наименование расходного материала],MATCH(Расходка[[#This Row],[№]],Поиск_расходки[Индекс3],0)),"")</f>
        <v>DES, Calipso</v>
      </c>
      <c r="U54" s="115" t="str">
        <f>IFERROR(INDEX(Расходка[Наименование расходного материала],MATCH(Расходка[[#This Row],[№]],Поиск_расходки[Индекс4],0)),"")</f>
        <v>DES, Calipso</v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54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>DES, NanoMed</v>
      </c>
      <c r="T55" s="115" t="str">
        <f>IFERROR(INDEX(Расходка[Наименование расходного материала],MATCH(Расходка[[#This Row],[№]],Поиск_расходки[Индекс3],0)),"")</f>
        <v>DES, NanoMed</v>
      </c>
      <c r="U55" s="115" t="str">
        <f>IFERROR(INDEX(Расходка[Наименование расходного материала],MATCH(Расходка[[#This Row],[№]],Поиск_расходки[Индекс4],0)),"")</f>
        <v>DES, NanoMed</v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55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>DES, Resolute Integtity</v>
      </c>
      <c r="T56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6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56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>DES, Yukon Chrome PC</v>
      </c>
      <c r="T57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7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57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>DES, Firehawk</v>
      </c>
      <c r="T58" s="115" t="str">
        <f>IFERROR(INDEX(Расходка[Наименование расходного материала],MATCH(Расходка[[#This Row],[№]],Поиск_расходки[Индекс3],0)),"")</f>
        <v>DES, Firehawk</v>
      </c>
      <c r="U58" s="115" t="str">
        <f>IFERROR(INDEX(Расходка[Наименование расходного материала],MATCH(Расходка[[#This Row],[№]],Поиск_расходки[Индекс4],0)),"")</f>
        <v>DES, Firehawk</v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58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>DES, Resolute Onyx</v>
      </c>
      <c r="T59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9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59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>DES, Калипсо</v>
      </c>
      <c r="T60" s="115" t="str">
        <f>IFERROR(INDEX(Расходка[Наименование расходного материала],MATCH(Расходка[[#This Row],[№]],Поиск_расходки[Индекс3],0)),"")</f>
        <v>DES, Калипсо</v>
      </c>
      <c r="U60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60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>Meril Evermine50™</v>
      </c>
      <c r="T61" s="115" t="str">
        <f>IFERROR(INDEX(Расходка[Наименование расходного материала],MATCH(Расходка[[#This Row],[№]],Поиск_расходки[Индекс3],0)),"")</f>
        <v>Meril Evermine50™</v>
      </c>
      <c r="U61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61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>Guidezilla™ II 6F</v>
      </c>
      <c r="T62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62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62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>Telescope ™ II 6F</v>
      </c>
      <c r="T63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63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63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64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64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64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>Launcher 6F AL 2</v>
      </c>
      <c r="T65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65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65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66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66</v>
      </c>
      <c r="G67" s="197">
        <f>IF(ISNUMBER(SEARCH('Карта учёта'!$B$15,Расходка[[#This Row],[Наименование расходного материала]])),MAX($G$1:G66)+1,0)</f>
        <v>66</v>
      </c>
      <c r="H67" s="197">
        <f>IF(ISNUMBER(SEARCH('Карта учёта'!$B$16,Расходка[[#This Row],[Наименование расходного материала]])),MAX($H$1:H66)+1,0)</f>
        <v>66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>Launcher 6F EBU 4.0</v>
      </c>
      <c r="T67" s="198" t="str">
        <f>IFERROR(INDEX(Расходка[Наименование расходного материала],MATCH(Расходка[[#This Row],[№]],Поиск_расходки[Индекс3],0)),"")</f>
        <v>Launcher 6F EBU 4.0</v>
      </c>
      <c r="U67" s="198" t="str">
        <f>IFERROR(INDEX(Расходка[Наименование расходного материала],MATCH(Расходка[[#This Row],[№]],Поиск_расходки[Индекс4],0)),"")</f>
        <v>Launcher 6F EBU 4.0</v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67</v>
      </c>
      <c r="G68" s="197">
        <f>IF(ISNUMBER(SEARCH('Карта учёта'!$B$15,Расходка[[#This Row],[Наименование расходного материала]])),MAX($G$1:G67)+1,0)</f>
        <v>67</v>
      </c>
      <c r="H68" s="197">
        <f>IF(ISNUMBER(SEARCH('Карта учёта'!$B$16,Расходка[[#This Row],[Наименование расходного материала]])),MAX($H$1:H67)+1,0)</f>
        <v>67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>Launcher 6F JL 3.5</v>
      </c>
      <c r="T68" s="198" t="str">
        <f>IFERROR(INDEX(Расходка[Наименование расходного материала],MATCH(Расходка[[#This Row],[№]],Поиск_расходки[Индекс3],0)),"")</f>
        <v>Launcher 6F JL 3.5</v>
      </c>
      <c r="U68" s="198" t="str">
        <f>IFERROR(INDEX(Расходка[Наименование расходного материала],MATCH(Расходка[[#This Row],[№]],Поиск_расходки[Индекс4],0)),"")</f>
        <v>Launcher 6F JL 3.5</v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68</v>
      </c>
      <c r="G69" s="197">
        <f>IF(ISNUMBER(SEARCH('Карта учёта'!$B$15,Расходка[[#This Row],[Наименование расходного материала]])),MAX($G$1:G68)+1,0)</f>
        <v>68</v>
      </c>
      <c r="H69" s="197">
        <f>IF(ISNUMBER(SEARCH('Карта учёта'!$B$16,Расходка[[#This Row],[Наименование расходного материала]])),MAX($H$1:H68)+1,0)</f>
        <v>68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>Launcher 6F JL 4.0</v>
      </c>
      <c r="T69" s="198" t="str">
        <f>IFERROR(INDEX(Расходка[Наименование расходного материала],MATCH(Расходка[[#This Row],[№]],Поиск_расходки[Индекс3],0)),"")</f>
        <v>Launcher 6F JL 4.0</v>
      </c>
      <c r="U69" s="198" t="str">
        <f>IFERROR(INDEX(Расходка[Наименование расходного материала],MATCH(Расходка[[#This Row],[№]],Поиск_расходки[Индекс4],0)),"")</f>
        <v>Launcher 6F JL 4.0</v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69</v>
      </c>
      <c r="G70" s="197">
        <f>IF(ISNUMBER(SEARCH('Карта учёта'!$B$15,Расходка[[#This Row],[Наименование расходного материала]])),MAX($G$1:G69)+1,0)</f>
        <v>69</v>
      </c>
      <c r="H70" s="197">
        <f>IF(ISNUMBER(SEARCH('Карта учёта'!$B$16,Расходка[[#This Row],[Наименование расходного материала]])),MAX($H$1:H69)+1,0)</f>
        <v>69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>Launcher 6F JL 4.5</v>
      </c>
      <c r="T70" s="198" t="str">
        <f>IFERROR(INDEX(Расходка[Наименование расходного материала],MATCH(Расходка[[#This Row],[№]],Поиск_расходки[Индекс3],0)),"")</f>
        <v>Launcher 6F JL 4.5</v>
      </c>
      <c r="U70" s="198" t="str">
        <f>IFERROR(INDEX(Расходка[Наименование расходного материала],MATCH(Расходка[[#This Row],[№]],Поиск_расходки[Индекс4],0)),"")</f>
        <v>Launcher 6F JL 4.5</v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70</v>
      </c>
      <c r="G71" s="197">
        <f>IF(ISNUMBER(SEARCH('Карта учёта'!$B$15,Расходка[[#This Row],[Наименование расходного материала]])),MAX($G$1:G70)+1,0)</f>
        <v>70</v>
      </c>
      <c r="H71" s="197">
        <f>IF(ISNUMBER(SEARCH('Карта учёта'!$B$16,Расходка[[#This Row],[Наименование расходного материала]])),MAX($H$1:H70)+1,0)</f>
        <v>70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>Launcher 6F JR 3.5</v>
      </c>
      <c r="T71" s="198" t="str">
        <f>IFERROR(INDEX(Расходка[Наименование расходного материала],MATCH(Расходка[[#This Row],[№]],Поиск_расходки[Индекс3],0)),"")</f>
        <v>Launcher 6F JR 3.5</v>
      </c>
      <c r="U71" s="198" t="str">
        <f>IFERROR(INDEX(Расходка[Наименование расходного материала],MATCH(Расходка[[#This Row],[№]],Поиск_расходки[Индекс4],0)),"")</f>
        <v>Launcher 6F JR 3.5</v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71</v>
      </c>
      <c r="G72" s="197">
        <f>IF(ISNUMBER(SEARCH('Карта учёта'!$B$15,Расходка[[#This Row],[Наименование расходного материала]])),MAX($G$1:G71)+1,0)</f>
        <v>71</v>
      </c>
      <c r="H72" s="197">
        <f>IF(ISNUMBER(SEARCH('Карта учёта'!$B$16,Расходка[[#This Row],[Наименование расходного материала]])),MAX($H$1:H71)+1,0)</f>
        <v>71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>Launcher 6F JR 4.0</v>
      </c>
      <c r="T72" s="198" t="str">
        <f>IFERROR(INDEX(Расходка[Наименование расходного материала],MATCH(Расходка[[#This Row],[№]],Поиск_расходки[Индекс3],0)),"")</f>
        <v>Launcher 6F JR 4.0</v>
      </c>
      <c r="U72" s="198" t="str">
        <f>IFERROR(INDEX(Расходка[Наименование расходного материала],MATCH(Расходка[[#This Row],[№]],Поиск_расходки[Индекс4],0)),"")</f>
        <v>Launcher 6F JR 4.0</v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72</v>
      </c>
      <c r="G73" s="197">
        <f>IF(ISNUMBER(SEARCH('Карта учёта'!$B$15,Расходка[[#This Row],[Наименование расходного материала]])),MAX($G$1:G72)+1,0)</f>
        <v>72</v>
      </c>
      <c r="H73" s="197">
        <f>IF(ISNUMBER(SEARCH('Карта учёта'!$B$16,Расходка[[#This Row],[Наименование расходного материала]])),MAX($H$1:H72)+1,0)</f>
        <v>72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>Launcher 7F JL 3.5</v>
      </c>
      <c r="T73" s="198" t="str">
        <f>IFERROR(INDEX(Расходка[Наименование расходного материала],MATCH(Расходка[[#This Row],[№]],Поиск_расходки[Индекс3],0)),"")</f>
        <v>Launcher 7F JL 3.5</v>
      </c>
      <c r="U73" s="198" t="str">
        <f>IFERROR(INDEX(Расходка[Наименование расходного материала],MATCH(Расходка[[#This Row],[№]],Поиск_расходки[Индекс4],0)),"")</f>
        <v>Launcher 7F JL 3.5</v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73</v>
      </c>
      <c r="G74" s="197">
        <f>IF(ISNUMBER(SEARCH('Карта учёта'!$B$15,Расходка[[#This Row],[Наименование расходного материала]])),MAX($G$1:G73)+1,0)</f>
        <v>73</v>
      </c>
      <c r="H74" s="197">
        <f>IF(ISNUMBER(SEARCH('Карта учёта'!$B$16,Расходка[[#This Row],[Наименование расходного материала]])),MAX($H$1:H73)+1,0)</f>
        <v>73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>Launcher 7F JL 4.0</v>
      </c>
      <c r="T74" s="198" t="str">
        <f>IFERROR(INDEX(Расходка[Наименование расходного материала],MATCH(Расходка[[#This Row],[№]],Поиск_расходки[Индекс3],0)),"")</f>
        <v>Launcher 7F JL 4.0</v>
      </c>
      <c r="U74" s="198" t="str">
        <f>IFERROR(INDEX(Расходка[Наименование расходного материала],MATCH(Расходка[[#This Row],[№]],Поиск_расходки[Индекс4],0)),"")</f>
        <v>Launcher 7F JL 4.0</v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1</v>
      </c>
      <c r="F75" s="197">
        <f>IF(ISNUMBER(SEARCH('Карта учёта'!$B$14,Расходка[[#This Row],[Наименование расходного материала]])),MAX($F$1:F74)+1,0)</f>
        <v>74</v>
      </c>
      <c r="G75" s="197">
        <f>IF(ISNUMBER(SEARCH('Карта учёта'!$B$15,Расходка[[#This Row],[Наименование расходного материала]])),MAX($G$1:G74)+1,0)</f>
        <v>74</v>
      </c>
      <c r="H75" s="197">
        <f>IF(ISNUMBER(SEARCH('Карта учёта'!$B$16,Расходка[[#This Row],[Наименование расходного материала]])),MAX($H$1:H74)+1,0)</f>
        <v>74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>Angio-Seal™ VIP</v>
      </c>
      <c r="T75" s="198" t="str">
        <f>IFERROR(INDEX(Расходка[Наименование расходного материала],MATCH(Расходка[[#This Row],[№]],Поиск_расходки[Индекс3],0)),"")</f>
        <v>Angio-Seal™ VIP</v>
      </c>
      <c r="U75" s="198" t="str">
        <f>IFERROR(INDEX(Расходка[Наименование расходного материала],MATCH(Расходка[[#This Row],[№]],Поиск_расходки[Индекс4],0)),"")</f>
        <v>Angio-Seal™ VIP</v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2024-08-30T10:03:33Z</cp:lastPrinted>
  <dcterms:created xsi:type="dcterms:W3CDTF">2015-06-05T18:19:34Z</dcterms:created>
  <dcterms:modified xsi:type="dcterms:W3CDTF">2024-08-30T10:03:44Z</dcterms:modified>
</cp:coreProperties>
</file>