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V5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40" i="1"/>
  <c r="V71" i="1"/>
  <c r="W51" i="1"/>
  <c r="W65" i="1"/>
  <c r="W72" i="1"/>
  <c r="W73" i="1"/>
  <c r="W68" i="1"/>
  <c r="W57" i="1"/>
  <c r="V58" i="1"/>
  <c r="V68" i="1"/>
  <c r="V70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71" i="1"/>
  <c r="X37" i="1"/>
  <c r="P39" i="1"/>
  <c r="N69" i="1"/>
  <c r="G64" i="1"/>
  <c r="M54" i="1"/>
  <c r="M55" i="1" s="1"/>
  <c r="L51" i="1"/>
  <c r="L52" i="1" s="1"/>
  <c r="L53" i="1" s="1"/>
  <c r="X72" i="1" l="1"/>
  <c r="X24" i="1"/>
  <c r="X6" i="1"/>
  <c r="X23" i="1"/>
  <c r="X11" i="1"/>
  <c r="X54" i="1"/>
  <c r="X4" i="1"/>
  <c r="X9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1" i="1"/>
  <c r="Y72" i="1"/>
  <c r="Y5" i="1"/>
  <c r="Y56" i="1"/>
  <c r="Y4" i="1"/>
  <c r="M70" i="1"/>
  <c r="Y3" i="1" l="1"/>
  <c r="Y24" i="1"/>
  <c r="Y41" i="1"/>
  <c r="Y7" i="1"/>
  <c r="Y21" i="1"/>
  <c r="Y19" i="1"/>
  <c r="Y45" i="1"/>
  <c r="Y32" i="1"/>
  <c r="Y57" i="1"/>
  <c r="Y28" i="1"/>
  <c r="Y44" i="1"/>
  <c r="Y37" i="1"/>
  <c r="Y16" i="1"/>
  <c r="Y74" i="1"/>
  <c r="Y73" i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<sst xmlns="http://schemas.openxmlformats.org/spreadsheetml/2006/main" count="888" uniqueCount="537">
  <si>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</si>
  <si>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</si>
  <si>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</si>
  <si>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</si>
  <si>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</si>
  <si>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</si>
  <si>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</si>
  <si>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</si>
  <si>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</si>
  <si>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</si>
  <si>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</si>
  <si>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</si>
  <si>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</si>
  <si>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</si>
  <si>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</si>
  <si>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</si>
  <si>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</si>
  <si>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</si>
  <si>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</si>
  <si>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</si>
  <si>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</si>
  <si>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</si>
  <si>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</si>
  <si>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</si>
  <si>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</si>
  <si>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</si>
  <si>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</si>
  <si>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</si>
  <si>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</si>
  <si>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</si>
  <si>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</si>
  <si>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</si>
  <si>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</si>
  <si>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</si>
  <si>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</si>
  <si>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</si>
  <si>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</si>
  <si>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</si>
  <si>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</si>
  <si>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</si>
  <si>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</si>
  <si>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</si>
  <si>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</si>
  <si>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</si>
  <si>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</si>
  <si>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</si>
  <si>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</si>
  <si>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</si>
  <si>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</si>
  <si>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</si>
  <si>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</si>
  <si>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</si>
  <si>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</si>
  <si>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</si>
  <si>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</si>
  <si>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</si>
  <si>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</si>
  <si>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</si>
  <si>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</si>
  <si>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</si>
  <si>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</si>
  <si>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</si>
  <si>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</si>
  <si>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</si>
  <si>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</si>
  <si>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</si>
  <si>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</si>
  <si>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</si>
  <si>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</si>
  <si>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</si>
  <si>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</si>
  <si>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</si>
  <si>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</si>
  <si>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</si>
  <si>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</si>
  <si>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</si>
  <si>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</si>
  <si>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</si>
  <si>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</si>
  <si>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</si>
  <si>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</si>
  <si>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</si>
  <si>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</si>
  <si>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</si>
  <si>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</si>
  <si>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</si>
  <si>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</si>
  <si>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</si>
  <si>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</si>
  <si>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</si>
  <si>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</si>
  <si>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</si>
  <si>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</si>
  <si>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</si>
  <si>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</si>
  <si>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</si>
  <si>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</si>
  <si>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</si>
  <si>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</si>
  <si>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</si>
  <si>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</si>
  <si>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</si>
  <si>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</si>
  <si>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</si>
  <si>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</si>
  <si>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</si>
  <si>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</si>
  <si>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</si>
  <si>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</si>
  <si>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</si>
  <si>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</si>
  <si>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</si>
  <si>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</si>
  <si>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</si>
  <si>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</si>
  <si>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</si>
  <si>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</si>
  <si>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</si>
  <si>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</si>
  <si>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</si>
  <si>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</si>
  <si>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</si>
  <si>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</si>
  <si>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</si>
  <si>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</si>
  <si>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</si>
  <si>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</si>
  <si>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</si>
  <si>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</si>
  <si>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</si>
  <si>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</si>
  <si>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</si>
  <si>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</si>
  <si>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</si>
  <si>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</si>
  <si>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</si>
  <si>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</si>
  <si>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</si>
  <si>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</si>
  <si>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</si>
  <si>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</si>
  <si>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</si>
  <si>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</si>
  <si>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</si>
  <si>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</si>
  <si>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</si>
  <si>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</si>
  <si>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</si>
  <si>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</si>
  <si>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</si>
  <si>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</si>
  <si>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</si>
  <si>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</si>
  <si>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</si>
  <si>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</si>
  <si>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</si>
  <si>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</si>
  <si>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</si>
  <si>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</si>
  <si>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</si>
  <si>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</si>
  <si>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</si>
  <si>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</si>
  <si>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</si>
  <si>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</si>
  <si>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</si>
  <si>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</si>
  <si>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</si>
  <si>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</si>
  <si>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</si>
  <si>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</si>
  <si>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</si>
  <si>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</si>
  <si>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</si>
  <si>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</si>
  <si>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</si>
  <si>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</si>
  <si>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</si>
  <si>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</si>
  <si>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</si>
  <si>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</si>
  <si>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</si>
  <si>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</si>
  <si>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</si>
  <si>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</si>
  <si>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</si>
  <si>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</si>
  <si>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</si>
  <si>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</si>
  <si>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</si>
  <si>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</si>
  <si>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</si>
  <si>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</si>
  <si>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</si>
  <si>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</si>
  <si>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</si>
  <si>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</si>
  <si>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</si>
  <si>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</si>
  <si>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</si>
  <si>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</si>
  <si>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</si>
  <si>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</si>
  <si>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</si>
  <si>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</si>
  <si>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</si>
  <si>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</si>
  <si>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</si>
  <si>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</si>
  <si>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</si>
  <si>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</si>
  <si>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</si>
  <si>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</si>
  <si>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</si>
  <si>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</si>
  <si>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</si>
  <si>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</si>
  <si>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</si>
  <si>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</si>
  <si>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</si>
  <si>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</si>
  <si>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</si>
  <si>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</si>
  <si>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</si>
  <si>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</si>
  <si>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</si>
  <si>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</si>
  <si>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</si>
  <si>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</si>
  <si>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</si>
  <si>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</si>
  <si>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</si>
  <si>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</si>
  <si>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</si>
  <si>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</si>
  <si>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</si>
  <si>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</si>
  <si>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</si>
  <si>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</si>
  <si>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</si>
  <si>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</si>
  <si>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</si>
  <si>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</si>
  <si>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</si>
  <si>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</si>
  <si>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</si>
  <si>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</si>
  <si>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</si>
  <si>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</si>
  <si>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</si>
  <si>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</si>
  <si>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</si>
  <si>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</si>
  <si>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</si>
  <si>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</si>
  <si>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</si>
  <si>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</si>
  <si>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</si>
  <si>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</si>
  <si>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</si>
  <si>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</si>
  <si>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</si>
  <si>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</si>
  <si>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</si>
  <si>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</si>
  <si>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</si>
  <si>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</si>
  <si>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</si>
  <si>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</si>
  <si>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</si>
  <si>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</si>
  <si>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</si>
  <si>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</si>
  <si>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</si>
  <si>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</si>
  <si>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</si>
  <si>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</si>
  <si>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</si>
  <si>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</si>
  <si>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</si>
  <si>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</si>
  <si>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</si>
  <si>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</si>
  <si>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</si>
  <si>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</si>
  <si>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</si>
  <si>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</si>
  <si>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</si>
  <si>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</si>
  <si>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</si>
  <si>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</si>
  <si>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</si>
  <si>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</si>
  <si>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</si>
  <si>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</si>
  <si>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</si>
  <si>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</si>
  <si>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</si>
  <si>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</si>
  <si>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</si>
  <si>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</si>
  <si>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</si>
  <si>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</si>
  <si>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</si>
  <si>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</si>
  <si>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</si>
  <si>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</si>
  <si>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</si>
  <si>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</si>
  <si>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</si>
  <si>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</si>
  <si>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</si>
  <si>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</si>
  <si>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</si>
  <si>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</si>
  <si>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</si>
  <si>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</si>
  <si>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</si>
  <si>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</si>
  <si>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</si>
  <si>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</si>
  <si>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</si>
  <si>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</si>
  <si>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</si>
  <si>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</si>
  <si>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</si>
  <si>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</si>
  <si>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</si>
  <si>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</si>
  <si>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</si>
  <si>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</si>
  <si>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</si>
  <si>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</si>
  <si>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</si>
  <si>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</si>
  <si>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</si>
  <si>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</si>
  <si>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</si>
  <si>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</si>
  <si>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</si>
  <si>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</si>
  <si>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</si>
  <si>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</si>
  <si>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</si>
  <si>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</si>
  <si>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</si>
  <si>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</si>
  <si>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</si>
  <si>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</si>
  <si>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</si>
  <si>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</si>
  <si>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</si>
  <si>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</si>
  <si>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</si>
  <si>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</si>
  <si>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</si>
  <si>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</si>
  <si>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</si>
  <si>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</si>
  <si>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</si>
  <si>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</si>
  <si>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</si>
  <si>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</si>
  <si>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</si>
  <si>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</si>
  <si>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</si>
  <si>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</si>
  <si>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</si>
  <si>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</si>
  <si>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</si>
  <si>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</si>
  <si>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</si>
  <si>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</si>
  <si>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</si>
  <si>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</si>
  <si>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</si>
  <si>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</si>
  <si>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</si>
  <si>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</si>
  <si>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</si>
  <si>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</si>
  <si>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</si>
  <si>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</si>
  <si>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</si>
  <si>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</si>
  <si>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</si>
  <si>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</si>
  <si>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</si>
  <si>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</si>
  <si>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</si>
  <si>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</si>
  <si>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</si>
  <si>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</si>
  <si>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</si>
  <si>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</si>
  <si>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</si>
  <si>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</si>
  <si>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</si>
  <si>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</si>
  <si>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</si>
  <si>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</si>
  <si>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</si>
  <si>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</si>
  <si>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</si>
  <si>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</si>
  <si>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</si>
  <si>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</si>
  <si>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</si>
  <si>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</si>
  <si>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</si>
  <si>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</si>
  <si>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</si>
  <si>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</si>
  <si>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</si>
  <si>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</si>
  <si>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</si>
  <si>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</si>
  <si>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</si>
  <si>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</si>
  <si>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</si>
  <si>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</si>
  <si>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</si>
  <si>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</si>
  <si>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</si>
  <si>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</si>
  <si>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</si>
  <si>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</si>
  <si>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</si>
  <si>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</si>
  <si>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</si>
  <si>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</si>
  <si>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</si>
  <si>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</si>
  <si>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</si>
  <si>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</si>
  <si>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</si>
  <si>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</si>
  <si>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</si>
  <si>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</si>
  <si>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</si>
  <si>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</si>
  <si>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</si>
  <si>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</si>
  <si>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</si>
  <si>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</si>
  <si>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</si>
  <si>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</si>
  <si>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</si>
  <si>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</si>
  <si>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</si>
  <si>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</si>
  <si>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</si>
  <si>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</si>
  <si>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</si>
  <si>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</si>
  <si>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</si>
  <si>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</si>
  <si>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</si>
  <si>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</si>
  <si>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</si>
  <si>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</si>
  <si>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</si>
  <si>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</si>
  <si>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</si>
  <si>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</si>
  <si>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</si>
  <si>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</si>
  <si>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</si>
  <si>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</si>
  <si>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</si>
  <si>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</si>
  <si>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</si>
  <si>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</si>
  <si>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</si>
  <si>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</si>
  <si>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</si>
  <si>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</si>
  <si>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</si>
  <si>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</si>
  <si>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</si>
  <si>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</si>
  <si>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</si>
  <si>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</si>
  <si>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</si>
  <si>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</si>
  <si>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</si>
  <si>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</si>
  <si>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</si>
  <si>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</si>
  <si>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</si>
  <si>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</si>
  <si>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</si>
  <si>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</si>
  <si>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</si>
  <si>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</si>
  <si>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</si>
  <si>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</si>
  <si>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</si>
  <si>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</si>
  <si>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</si>
  <si>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</si>
  <si>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</si>
  <si>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</si>
  <si>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</si>
  <si>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</si>
  <si>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</si>
  <si>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</si>
  <si>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</si>
  <si>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</si>
  <si>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</si>
  <si>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</si>
  <si>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</si>
  <si>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</si>
  <si>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</si>
  <si>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</si>
  <si>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</si>
  <si>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</si>
  <si>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</si>
  <si>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</si>
  <si>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</si>
  <si>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</si>
  <si>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</si>
  <si>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</si>
  <si>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</si>
  <si>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Правый</t>
  </si>
  <si>
    <t>Совместно с д/кардиологом: с учетом клинических данных, ЭКГ и КАГ рекомендована экстренная реканализация ПКА.</t>
  </si>
  <si>
    <t>150 ml</t>
  </si>
  <si>
    <t>22:06</t>
  </si>
  <si>
    <t>Рыбачкова Т.В.</t>
  </si>
  <si>
    <t>3,0 - 44</t>
  </si>
  <si>
    <t>3,5 - 16</t>
  </si>
  <si>
    <t>состояние после стентирования, рестеноз в дист/3 20% (2017г. Москва)</t>
  </si>
  <si>
    <t>рестеноз устья ОА до 20%. Стеноз проксимального сегмента ОА 70%. Стеноз прокс/3 ВТК 80%(d/ до 2.0 мм).  Антеградный  кровоток TIMI III.</t>
  </si>
  <si>
    <r>
      <rPr>
        <i/>
        <sz val="11"/>
        <color theme="1"/>
        <rFont val="Arial Narrow"/>
        <family val="2"/>
        <charset val="204"/>
      </rPr>
      <t>состояние после стентированием проксимального сегмента (2017г.  Москва)</t>
    </r>
    <r>
      <rPr>
        <sz val="11"/>
        <color theme="1"/>
        <rFont val="Arial Narrow"/>
        <family val="2"/>
        <charset val="204"/>
      </rPr>
      <t>. Стенты проходимы без признаков тромбоза  и рестеноза. Антеградный  кровоток TIMI III.</t>
    </r>
  </si>
  <si>
    <r>
      <rPr>
        <i/>
        <sz val="10"/>
        <color theme="1"/>
        <rFont val="Arial Narrow"/>
        <family val="2"/>
        <charset val="204"/>
      </rPr>
      <t xml:space="preserve">состояние после стентированием проксимального, среднего сегментов и прокс/3 крупной ЗБВ (2017г.  г. Ярославль) </t>
    </r>
    <r>
      <rPr>
        <sz val="10"/>
        <color theme="1"/>
        <rFont val="Arial Narrow"/>
        <family val="2"/>
        <charset val="204"/>
      </rPr>
      <t>Определяется эксцентричный рестеноз среднего сегмента ПКА 60%, на фоне  пролонгированного 80% стеноза дистального сегмента  в зоне бифуркации ЗМЖВ и ЗБВ определяется тромботическая окклюзия. Стеноз устья ЗМЖВ 80%.  TTG ближе к 3. Слабые коллатерали в ЗМЖВ .</t>
    </r>
  </si>
  <si>
    <r>
      <t xml:space="preserve">Устье ПКА катетеризировано проводниковым катетером Launcher JR  4.0 6Fr. Коронарные проводники whisper LS проведены в дистальный сегмент ЗМЖВ и ЗБВ. Реканализация выполнена БК Колибри 2.0-15, получен антеградный кровоток по ЗМЖВ И ЗБВ TIMI III. </t>
    </r>
    <r>
      <rPr>
        <i/>
        <sz val="10.5"/>
        <color theme="1"/>
        <rFont val="Calibri"/>
        <family val="2"/>
        <charset val="204"/>
        <scheme val="minor"/>
      </rPr>
      <t>С учётом  тромбоза в зоне бифуркации и значимых стенозов зоны бифуркации - ЗБВ/ЗМЖВ принято решение в пользу ведения эптифибатида внутривенно болюсно в дозе 180 мкг/кг  (1 флакон)</t>
    </r>
    <r>
      <rPr>
        <sz val="10.5"/>
        <color theme="1"/>
        <rFont val="Calibri"/>
        <family val="2"/>
        <charset val="204"/>
        <scheme val="minor"/>
      </rPr>
      <t xml:space="preserve">. БК Колибри 2.0 - 15, давлением 14 атм, t ~ до 1 мин выполнена ангиопластика значимого стеноза устья ЗМЖВ. На контрольной сьемке остаточный стеноз устья ЗМЖВ 30%.  В зону дистального сегмента с оверлаппингом на предыдущие стенты (2017г) имплантирован </t>
    </r>
    <r>
      <rPr>
        <b/>
        <sz val="10.5"/>
        <color theme="1"/>
        <rFont val="Calibri"/>
        <family val="2"/>
        <charset val="204"/>
        <scheme val="minor"/>
      </rPr>
      <t>DES Evermine 3.0 - 44</t>
    </r>
    <r>
      <rPr>
        <sz val="10.5"/>
        <color theme="1"/>
        <rFont val="Calibri"/>
        <family val="2"/>
        <charset val="204"/>
        <scheme val="minor"/>
      </rPr>
      <t>, давлением до  16 атм. В зону эксцентричного рестеноза среднего сегмента ПКА имплантирован</t>
    </r>
    <r>
      <rPr>
        <b/>
        <sz val="10.5"/>
        <color theme="1"/>
        <rFont val="Calibri"/>
        <family val="2"/>
        <charset val="204"/>
        <scheme val="minor"/>
      </rPr>
      <t xml:space="preserve"> DES Evermine 3.5 - 16</t>
    </r>
    <r>
      <rPr>
        <sz val="10.5"/>
        <color theme="1"/>
        <rFont val="Calibri"/>
        <family val="2"/>
        <charset val="204"/>
        <scheme val="minor"/>
      </rPr>
      <t>, давлением до  16 атм. Провести БК Колибри 1.5 - 15 через ячейку стента и позиционировать в устье ЗМЖВ не удалось (трёхкратное перезаведение проводника).  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ПКА, ЗМЖВ и ЗБВ  восстановлен, TIMI III. Пациентка в стабильном состоянии транспортируется в ПРИТ для дальнейшего наблюдения и лечения.</t>
    </r>
  </si>
  <si>
    <r>
      <t xml:space="preserve">1) Контроль места пункции, </t>
    </r>
    <r>
      <rPr>
        <b/>
        <i/>
        <u/>
        <sz val="11"/>
        <color theme="1"/>
        <rFont val="Calibri"/>
        <family val="2"/>
        <charset val="204"/>
        <scheme val="minor"/>
      </rPr>
      <t>повязка  на руке до 7 ч.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</si>
</sst>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i/>
      <u/>
      <sz val="11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b/>
      <sz val="10.5"/>
      <color theme="1"/>
      <name val="Calibri"/>
      <family val="2"/>
      <charset val="204"/>
      <scheme val="minor"/>
    </font>
    <font>
      <i/>
      <sz val="12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  <font>
      <i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74" fillId="0" borderId="0" xfId="0" applyFont="1" applyAlignment="1" applyProtection="1">
      <alignment horizontal="justify" vertical="top" wrapText="1"/>
      <protection locked="0"/>
    </xf>
    <xf numFmtId="0" fontId="77" fillId="0" borderId="5" xfId="0" applyFont="1" applyBorder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I36" sqref="I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0.22569444444444445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0.23055555555555554</v>
      </c>
      <c r="C10" s="55"/>
      <c r="D10" s="95" t="s">
        <v>173</v>
      </c>
      <c r="E10" s="93"/>
      <c r="F10" s="93"/>
      <c r="G10" s="24" t="s">
        <v>141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19865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70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22979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7360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13.984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50" t="s">
        <v>531</v>
      </c>
      <c r="C20" s="220"/>
      <c r="D20" s="220"/>
      <c r="E20" s="220"/>
      <c r="F20" s="220"/>
      <c r="G20" s="220"/>
      <c r="H20" s="221"/>
    </row>
    <row r="21" spans="1:8">
      <c r="A21" s="58"/>
      <c r="B21" s="222"/>
      <c r="C21" s="222"/>
      <c r="D21" s="222"/>
      <c r="E21" s="222"/>
      <c r="F21" s="222"/>
      <c r="G21" s="222"/>
      <c r="H21" s="223"/>
    </row>
    <row r="22" spans="1:8" ht="15.6" customHeight="1">
      <c r="A22" s="59" t="s">
        <v>271</v>
      </c>
      <c r="B22" s="224" t="s">
        <v>533</v>
      </c>
      <c r="C22" s="224"/>
      <c r="D22" s="224"/>
      <c r="E22" s="224"/>
      <c r="F22" s="224"/>
      <c r="G22" s="224"/>
      <c r="H22" s="225"/>
    </row>
    <row r="23" spans="1:8" ht="14.45" customHeight="1">
      <c r="A23" s="38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60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3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4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59" t="s">
        <v>272</v>
      </c>
      <c r="B27" s="224" t="s">
        <v>532</v>
      </c>
      <c r="C27" s="224"/>
      <c r="D27" s="224"/>
      <c r="E27" s="224"/>
      <c r="F27" s="224"/>
      <c r="G27" s="224"/>
      <c r="H27" s="225"/>
    </row>
    <row r="28" spans="1:8" ht="15.6" customHeight="1">
      <c r="A28" s="3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3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32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33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59" t="s">
        <v>273</v>
      </c>
      <c r="B32" s="251" t="s">
        <v>534</v>
      </c>
      <c r="C32" s="224"/>
      <c r="D32" s="224"/>
      <c r="E32" s="224"/>
      <c r="F32" s="224"/>
      <c r="G32" s="224"/>
      <c r="H32" s="225"/>
    </row>
    <row r="33" spans="1:8" ht="14.45" customHeight="1">
      <c r="A33" s="38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3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38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3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525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N38" sqref="M38:N38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0" t="s">
        <v>208</v>
      </c>
      <c r="B6" s="241"/>
      <c r="C6" s="241"/>
      <c r="D6" s="241"/>
      <c r="E6" s="241"/>
      <c r="F6" s="241"/>
      <c r="G6" s="241"/>
      <c r="H6" s="242"/>
    </row>
    <row r="7" spans="1:8" ht="21.6" customHeight="1">
      <c r="A7" s="240"/>
      <c r="B7" s="241"/>
      <c r="C7" s="241"/>
      <c r="D7" s="241"/>
      <c r="E7" s="241"/>
      <c r="F7" s="241"/>
      <c r="G7" s="241"/>
      <c r="H7" s="242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9" t="s">
        <v>216</v>
      </c>
      <c r="D8" s="239"/>
      <c r="E8" s="239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9"/>
      <c r="D9" s="239"/>
      <c r="E9" s="239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3"/>
      <c r="D10" s="243"/>
      <c r="E10" s="243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45517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0.23055555555555554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0.29166666666666669</v>
      </c>
      <c r="C14" s="12"/>
      <c r="D14" s="95" t="s">
        <v>173</v>
      </c>
      <c r="E14" s="93"/>
      <c r="F14" s="93"/>
      <c r="G14" s="80" t="str">
        <f>КАГ!G10</f>
        <v>Черткова О.Н.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6.1111111111111144E-2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Рыбачкова Т.В.</v>
      </c>
      <c r="C16" s="200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19865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70</v>
      </c>
      <c r="H18" s="39"/>
    </row>
    <row r="19" spans="1:8" ht="14.45" customHeight="1">
      <c r="A19" s="15" t="s">
        <v>12</v>
      </c>
      <c r="B19" s="68">
        <f>КАГ!B14</f>
        <v>22979</v>
      </c>
      <c r="C19" s="69"/>
      <c r="D19" s="69"/>
      <c r="E19" s="69"/>
      <c r="F19" s="69"/>
      <c r="G19" s="165" t="s">
        <v>399</v>
      </c>
      <c r="H19" s="180" t="str">
        <f>КАГ!H15</f>
        <v>22:06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7360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13.984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0.23680555555555555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6" t="s">
        <v>535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523</v>
      </c>
      <c r="C40" s="120"/>
      <c r="D40" s="252" t="s">
        <v>536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60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0" t="s">
        <v>371</v>
      </c>
      <c r="B52" s="231"/>
      <c r="C52" s="231"/>
      <c r="D52" s="231"/>
      <c r="E52" s="231"/>
      <c r="F52" s="232"/>
      <c r="H52" s="39"/>
    </row>
    <row r="53" spans="1:8" ht="15" customHeight="1">
      <c r="A53" s="233"/>
      <c r="B53" s="234"/>
      <c r="C53" s="234"/>
      <c r="D53" s="234"/>
      <c r="E53" s="234"/>
      <c r="F53" s="235"/>
      <c r="G53" s="74" t="str">
        <f>IF(ISBLANK(H13),"",H13)</f>
        <v/>
      </c>
      <c r="H53" s="64"/>
    </row>
    <row r="54" spans="1:8">
      <c r="A54" s="236"/>
      <c r="B54" s="237"/>
      <c r="C54" s="237"/>
      <c r="D54" s="237"/>
      <c r="E54" s="237"/>
      <c r="F54" s="238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Рыбачкова Т.В.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19865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70</v>
      </c>
    </row>
    <row r="7" spans="1:4">
      <c r="A7" s="38"/>
      <c r="C7" s="101" t="s">
        <v>12</v>
      </c>
      <c r="D7" s="103">
        <f>КАГ!$B$14</f>
        <v>22979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45517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4" t="s">
        <v>375</v>
      </c>
      <c r="C15" s="135" t="s">
        <v>406</v>
      </c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403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54" t="s">
        <v>521</v>
      </c>
      <c r="C17" s="135"/>
      <c r="D17" s="140">
        <v>2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519</v>
      </c>
      <c r="C18" s="135" t="s">
        <v>529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519</v>
      </c>
      <c r="C19" s="182" t="s">
        <v>530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Abbot Whisper MS</v>
      </c>
      <c r="W2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1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1</v>
      </c>
      <c r="K61" s="116">
        <f>IF(ISNUMBER(SEARCH('Карта учёта'!$B$19,Расходка[[#This Row],[Наименование расходного материала]])),MAX($K$1:K60)+1,0)</f>
        <v>1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2024-08-13T05:08:38Z</cp:lastPrinted>
  <dcterms:created xsi:type="dcterms:W3CDTF">2015-06-05T18:19:34Z</dcterms:created>
  <dcterms:modified xsi:type="dcterms:W3CDTF">2024-08-13T05:08:44Z</dcterms:modified>
</cp:coreProperties>
</file>