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R76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" i="1" s="1"/>
  <c r="H76" i="1"/>
  <c r="U76" i="1" s="1"/>
  <c r="S56" i="1"/>
  <c r="S15" i="1"/>
  <c r="S3" i="1"/>
  <c r="S75" i="1"/>
  <c r="S10" i="1"/>
  <c r="S12" i="1"/>
  <c r="S43" i="1"/>
  <c r="S51" i="1"/>
  <c r="S32" i="1"/>
  <c r="S24" i="1"/>
  <c r="S34" i="1"/>
  <c r="S14" i="1"/>
  <c r="S37" i="1"/>
  <c r="S58" i="1"/>
  <c r="S63" i="1"/>
  <c r="S60" i="1"/>
  <c r="S72" i="1"/>
  <c r="S66" i="1"/>
  <c r="U61" i="1"/>
  <c r="U44" i="1"/>
  <c r="U5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5" i="1" l="1"/>
  <c r="S25" i="1"/>
  <c r="S71" i="1"/>
  <c r="S41" i="1"/>
  <c r="S54" i="1"/>
  <c r="S69" i="1"/>
  <c r="S73" i="1"/>
  <c r="S27" i="1"/>
  <c r="S22" i="1"/>
  <c r="S26" i="1"/>
  <c r="S17" i="1"/>
  <c r="S48" i="1"/>
  <c r="S62" i="1"/>
  <c r="S35" i="1"/>
  <c r="S8" i="1"/>
  <c r="S70" i="1"/>
  <c r="S39" i="1"/>
  <c r="S21" i="1"/>
  <c r="S45" i="1"/>
  <c r="S13" i="1"/>
  <c r="S67" i="1"/>
  <c r="S55" i="1"/>
  <c r="S61" i="1"/>
  <c r="S65" i="1"/>
  <c r="S47" i="1"/>
  <c r="S74" i="1"/>
  <c r="S53" i="1"/>
  <c r="S40" i="1"/>
  <c r="S42" i="1"/>
  <c r="S59" i="1"/>
  <c r="S5" i="1"/>
  <c r="S19" i="1"/>
  <c r="S23" i="1"/>
  <c r="S7" i="1"/>
  <c r="S38" i="1"/>
  <c r="S16" i="1"/>
  <c r="S9" i="1"/>
  <c r="S18" i="1"/>
  <c r="S33" i="1"/>
  <c r="S44" i="1"/>
  <c r="S52" i="1"/>
  <c r="S49" i="1"/>
  <c r="S57" i="1"/>
  <c r="S4" i="1"/>
  <c r="S11" i="1"/>
  <c r="S31" i="1"/>
  <c r="S29" i="1"/>
  <c r="S30" i="1"/>
  <c r="S64" i="1"/>
  <c r="S46" i="1"/>
  <c r="S36" i="1"/>
  <c r="S28" i="1"/>
  <c r="S68" i="1"/>
  <c r="S20" i="1"/>
  <c r="S76" i="1"/>
  <c r="S50" i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54" i="1" s="1"/>
  <c r="V50" i="1"/>
  <c r="W65" i="1"/>
  <c r="W57" i="1"/>
  <c r="W75" i="1"/>
  <c r="V59" i="1"/>
  <c r="W43" i="1"/>
  <c r="W49" i="1"/>
  <c r="W71" i="1"/>
  <c r="W58" i="1"/>
  <c r="W45" i="1"/>
  <c r="W46" i="1"/>
  <c r="W55" i="1"/>
  <c r="W50" i="1"/>
  <c r="V39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V56" i="1" l="1"/>
  <c r="V53" i="1"/>
  <c r="V74" i="1"/>
  <c r="V51" i="1"/>
  <c r="V44" i="1"/>
  <c r="V49" i="1"/>
  <c r="V68" i="1"/>
  <c r="V46" i="1"/>
  <c r="V63" i="1"/>
  <c r="V48" i="1"/>
  <c r="V65" i="1"/>
  <c r="V72" i="1"/>
  <c r="V43" i="1"/>
  <c r="V57" i="1"/>
  <c r="V71" i="1"/>
  <c r="W39" i="1"/>
  <c r="W53" i="1"/>
  <c r="W40" i="1"/>
  <c r="W61" i="1"/>
  <c r="W66" i="1"/>
  <c r="W63" i="1"/>
  <c r="W2" i="1"/>
  <c r="W73" i="1"/>
  <c r="W48" i="1"/>
  <c r="W62" i="1"/>
  <c r="W47" i="1"/>
  <c r="W64" i="1"/>
  <c r="W70" i="1"/>
  <c r="W41" i="1"/>
  <c r="W44" i="1"/>
  <c r="W56" i="1"/>
  <c r="W59" i="1"/>
  <c r="W69" i="1"/>
  <c r="W52" i="1"/>
  <c r="W67" i="1"/>
  <c r="W60" i="1"/>
  <c r="W68" i="1"/>
  <c r="W72" i="1"/>
  <c r="W51" i="1"/>
  <c r="W74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W76" i="1"/>
  <c r="W42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10" i="1" s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X4" i="1" l="1"/>
  <c r="X6" i="1"/>
  <c r="X76" i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3" i="1" l="1"/>
  <c r="G74" i="1" s="1"/>
  <c r="AC73" i="1"/>
  <c r="P74" i="1"/>
  <c r="N72" i="1"/>
  <c r="N73" i="1" s="1"/>
  <c r="L67" i="1"/>
  <c r="M61" i="1"/>
  <c r="G75" i="1" l="1"/>
  <c r="AC51" i="1"/>
  <c r="P75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C75" i="1" l="1"/>
  <c r="P76" i="1"/>
  <c r="AC76" i="1" s="1"/>
  <c r="G76" i="1"/>
  <c r="T74" i="1" s="1"/>
  <c r="T2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T3" i="1" l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AC53" i="1"/>
  <c r="AA75" i="1"/>
  <c r="N76" i="1"/>
  <c r="L70" i="1"/>
  <c r="M67" i="1"/>
  <c r="AA76" i="1" l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63" i="1" l="1"/>
  <c r="Y75" i="1"/>
  <c r="M71" i="1"/>
  <c r="M72" i="1" l="1"/>
  <c r="M73" i="1" l="1"/>
  <c r="M74" i="1" l="1"/>
  <c r="M75" i="1" s="1"/>
  <c r="Z75" i="1" l="1"/>
  <c r="M76" i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<sst xmlns="http://schemas.openxmlformats.org/spreadsheetml/2006/main" count="892" uniqueCount="538">
  <si>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</si>
  <si>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</si>
  <si>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</si>
  <si>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</si>
  <si>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</si>
  <si>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</si>
  <si>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</si>
  <si>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</si>
  <si>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</si>
  <si>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</si>
  <si>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</si>
  <si>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</si>
  <si>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</si>
  <si>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</si>
  <si>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</si>
  <si>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</si>
  <si>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</si>
  <si>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</si>
  <si>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</si>
  <si>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</si>
  <si>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</si>
  <si>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</si>
  <si>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</si>
  <si>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</si>
  <si>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</si>
  <si>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</si>
  <si>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</si>
  <si>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</si>
  <si>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</si>
  <si>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</si>
  <si>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</si>
  <si>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</si>
  <si>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</si>
  <si>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</si>
  <si>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</si>
  <si>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</si>
  <si>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</si>
  <si>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</si>
  <si>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</si>
  <si>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</si>
  <si>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</si>
  <si>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</si>
  <si>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</si>
  <si>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</si>
  <si>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</si>
  <si>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</si>
  <si>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</si>
  <si>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</si>
  <si>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</si>
  <si>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</si>
  <si>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</si>
  <si>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</si>
  <si>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</si>
  <si>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</si>
  <si>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</si>
  <si>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</si>
  <si>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</si>
  <si>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</si>
  <si>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</si>
  <si>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</si>
  <si>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</si>
  <si>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</si>
  <si>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</si>
  <si>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</si>
  <si>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</si>
  <si>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</si>
  <si>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</si>
  <si>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</si>
  <si>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</si>
  <si>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</si>
  <si>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</si>
  <si>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</si>
  <si>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</si>
  <si>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</si>
  <si>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</si>
  <si>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</si>
  <si>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</si>
  <si>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</si>
  <si>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</si>
  <si>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</si>
  <si>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</si>
  <si>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</si>
  <si>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</si>
  <si>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</si>
  <si>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</si>
  <si>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</si>
  <si>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</si>
  <si>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</si>
  <si>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</si>
  <si>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</si>
  <si>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</si>
  <si>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</si>
  <si>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</si>
  <si>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</si>
  <si>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</si>
  <si>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</si>
  <si>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</si>
  <si>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</si>
  <si>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</si>
  <si>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</si>
  <si>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</si>
  <si>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</si>
  <si>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</si>
  <si>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</si>
  <si>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</si>
  <si>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</si>
  <si>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</si>
  <si>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</si>
  <si>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</si>
  <si>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</si>
  <si>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</si>
  <si>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</si>
  <si>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</si>
  <si>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</si>
  <si>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</si>
  <si>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</si>
  <si>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</si>
  <si>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</si>
  <si>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</si>
  <si>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</si>
  <si>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</si>
  <si>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</si>
  <si>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</si>
  <si>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</si>
  <si>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</si>
  <si>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</si>
  <si>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</si>
  <si>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</si>
  <si>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</si>
  <si>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</si>
  <si>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</si>
  <si>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</si>
  <si>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</si>
  <si>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</si>
  <si>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</si>
  <si>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</si>
  <si>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</si>
  <si>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</si>
  <si>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</si>
  <si>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</si>
  <si>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</si>
  <si>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</si>
  <si>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</si>
  <si>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</si>
  <si>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</si>
  <si>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</si>
  <si>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</si>
  <si>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</si>
  <si>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</si>
  <si>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</si>
  <si>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</si>
  <si>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</si>
  <si>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</si>
  <si>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</si>
  <si>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</si>
  <si>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</si>
  <si>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</si>
  <si>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</si>
  <si>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</si>
  <si>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</si>
  <si>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</si>
  <si>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</si>
  <si>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</si>
  <si>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</si>
  <si>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</si>
  <si>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</si>
  <si>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</si>
  <si>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</si>
  <si>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</si>
  <si>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</si>
  <si>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</si>
  <si>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</si>
  <si>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</si>
  <si>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</si>
  <si>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</si>
  <si>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</si>
  <si>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</si>
  <si>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</si>
  <si>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</si>
  <si>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</si>
  <si>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</si>
  <si>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</si>
  <si>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</si>
  <si>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</si>
  <si>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</si>
  <si>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</si>
  <si>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</si>
  <si>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</si>
  <si>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</si>
  <si>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</si>
  <si>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</si>
  <si>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</si>
  <si>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</si>
  <si>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</si>
  <si>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</si>
  <si>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</si>
  <si>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</si>
  <si>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</si>
  <si>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</si>
  <si>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</si>
  <si>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</si>
  <si>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</si>
  <si>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</si>
  <si>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</si>
  <si>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</si>
  <si>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</si>
  <si>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</si>
  <si>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</si>
  <si>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</si>
  <si>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</si>
  <si>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</si>
  <si>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</si>
  <si>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</si>
  <si>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</si>
  <si>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</si>
  <si>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</si>
  <si>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</si>
  <si>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</si>
  <si>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</si>
  <si>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</si>
  <si>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</si>
  <si>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</si>
  <si>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</si>
  <si>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</si>
  <si>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</si>
  <si>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</si>
  <si>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</si>
  <si>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</si>
  <si>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</si>
  <si>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</si>
  <si>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</si>
  <si>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</si>
  <si>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</si>
  <si>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</si>
  <si>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</si>
  <si>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</si>
  <si>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</si>
  <si>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</si>
  <si>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</si>
  <si>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</si>
  <si>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</si>
  <si>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</si>
  <si>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</si>
  <si>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</si>
  <si>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</si>
  <si>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</si>
  <si>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</si>
  <si>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</si>
  <si>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</si>
  <si>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</si>
  <si>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</si>
  <si>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</si>
  <si>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</si>
  <si>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</si>
  <si>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</si>
  <si>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</si>
  <si>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</si>
  <si>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</si>
  <si>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</si>
  <si>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</si>
  <si>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</si>
  <si>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</si>
  <si>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</si>
  <si>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</si>
  <si>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</si>
  <si>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</si>
  <si>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</si>
  <si>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</si>
  <si>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</si>
  <si>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</si>
  <si>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</si>
  <si>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</si>
  <si>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</si>
  <si>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</si>
  <si>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</si>
  <si>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</si>
  <si>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</si>
  <si>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</si>
  <si>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</si>
  <si>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</si>
  <si>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</si>
  <si>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</si>
  <si>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</si>
  <si>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</si>
  <si>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</si>
  <si>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</si>
  <si>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</si>
  <si>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</si>
  <si>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</si>
  <si>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</si>
  <si>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</si>
  <si>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</si>
  <si>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</si>
  <si>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</si>
  <si>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</si>
  <si>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</si>
  <si>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</si>
  <si>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</si>
  <si>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</si>
  <si>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</si>
  <si>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</si>
  <si>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</si>
  <si>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</si>
  <si>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</si>
  <si>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</si>
  <si>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</si>
  <si>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</si>
  <si>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</si>
  <si>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</si>
  <si>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</si>
  <si>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</si>
  <si>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</si>
  <si>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</si>
  <si>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</si>
  <si>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</si>
  <si>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</si>
  <si>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</si>
  <si>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</si>
  <si>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</si>
  <si>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</si>
  <si>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</si>
  <si>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</si>
  <si>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</si>
  <si>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</si>
  <si>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</si>
  <si>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</si>
  <si>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</si>
  <si>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</si>
  <si>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</si>
  <si>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</si>
  <si>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</si>
  <si>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</si>
  <si>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</si>
  <si>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</si>
  <si>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</si>
  <si>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</si>
  <si>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</si>
  <si>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</si>
  <si>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</si>
  <si>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</si>
  <si>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</si>
  <si>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</si>
  <si>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</si>
  <si>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</si>
  <si>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</si>
  <si>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</si>
  <si>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</si>
  <si>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</si>
  <si>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</si>
  <si>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</si>
  <si>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</si>
  <si>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</si>
  <si>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</si>
  <si>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</si>
  <si>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</si>
  <si>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</si>
  <si>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</si>
  <si>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</si>
  <si>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</si>
  <si>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</si>
  <si>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</si>
  <si>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</si>
  <si>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</si>
  <si>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</si>
  <si>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</si>
  <si>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</si>
  <si>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</si>
  <si>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</si>
  <si>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</si>
  <si>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</si>
  <si>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</si>
  <si>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</si>
  <si>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</si>
  <si>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</si>
  <si>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</si>
  <si>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</si>
  <si>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</si>
  <si>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</si>
  <si>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</si>
  <si>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</si>
  <si>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</si>
  <si>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</si>
  <si>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</si>
  <si>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</si>
  <si>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</si>
  <si>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</si>
  <si>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</si>
  <si>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</si>
  <si>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</si>
  <si>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</si>
  <si>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</si>
  <si>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</si>
  <si>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</si>
  <si>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</si>
  <si>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</si>
  <si>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</si>
  <si>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</si>
  <si>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</si>
  <si>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</si>
  <si>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</si>
  <si>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</si>
  <si>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</si>
  <si>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</si>
  <si>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</si>
  <si>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</si>
  <si>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</si>
  <si>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</si>
  <si>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</si>
  <si>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</si>
  <si>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</si>
  <si>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</si>
  <si>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</si>
  <si>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</si>
  <si>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</si>
  <si>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</si>
  <si>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</si>
  <si>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</si>
  <si>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</si>
  <si>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</si>
  <si>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</si>
  <si>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</si>
  <si>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</si>
  <si>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</si>
  <si>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</si>
  <si>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</si>
  <si>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</si>
  <si>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</si>
  <si>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</si>
  <si>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</si>
  <si>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</si>
  <si>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</si>
  <si>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</si>
  <si>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</si>
  <si>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</si>
  <si>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</si>
  <si>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</si>
  <si>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</si>
  <si>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</si>
  <si>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</si>
  <si>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</si>
  <si>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</si>
  <si>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</si>
  <si>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</si>
  <si>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</si>
  <si>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</si>
  <si>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</si>
  <si>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</si>
  <si>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</si>
  <si>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</si>
  <si>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</si>
  <si>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</si>
  <si>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</si>
  <si>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</si>
  <si>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</si>
  <si>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</si>
  <si>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</si>
  <si>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</si>
  <si>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</si>
  <si>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</si>
  <si>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</si>
  <si>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</si>
  <si>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</si>
  <si>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</si>
  <si>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</si>
  <si>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</si>
  <si>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</si>
  <si>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</si>
  <si>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</si>
  <si>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</si>
  <si>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</si>
  <si>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</si>
  <si>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</si>
  <si>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</si>
  <si>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</si>
  <si>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</si>
  <si>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</si>
  <si>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</si>
  <si>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</si>
  <si>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</si>
  <si>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</si>
  <si>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</si>
  <si>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</si>
  <si>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</si>
  <si>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</si>
  <si>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</si>
  <si>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</si>
  <si>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</si>
  <si>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</si>
  <si>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</si>
  <si>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</si>
  <si>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</si>
  <si>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</si>
  <si>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</si>
  <si>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</si>
  <si>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</si>
  <si>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</si>
  <si>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</si>
  <si>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</si>
  <si>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</si>
  <si>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</si>
  <si>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</si>
  <si>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</si>
  <si>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</si>
  <si>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</si>
  <si>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</si>
  <si>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</si>
  <si>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</si>
  <si>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</si>
  <si>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</si>
  <si>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</si>
  <si>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</si>
  <si>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</si>
  <si>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</si>
  <si>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</si>
  <si>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</si>
  <si>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</si>
  <si>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</si>
  <si>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</si>
  <si>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</si>
  <si>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</si>
  <si>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</si>
  <si>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походим, контуры ровные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</si>
  <si>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</si>
  <si>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</si>
  <si>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ПНА</t>
  </si>
  <si>
    <t>1) Контроль места пункции, повязка  на руке до 6 ч.</t>
  </si>
  <si>
    <t>200 ml</t>
  </si>
  <si>
    <t>Pilot 50_300 sm</t>
  </si>
  <si>
    <t>Оставлен</t>
  </si>
  <si>
    <t>17:18</t>
  </si>
  <si>
    <t>Елистратов В.С.</t>
  </si>
  <si>
    <t>стеноз среднгей трети 40%, стеноз прокс/3 ВТК 30%.  Антеградный  кровоток TIMI III.</t>
  </si>
  <si>
    <r>
      <t>стеноз устья 80%, стеноз проксимального сегмента 40%, тотальная окклюзия на уровне среднего сегмента, за зоной окклюзии стеноз среднего сегмента 90%, стеноз дистального сегмента до 50%.   Антеградный  кровоток за зоной окклюзии ПНА TIMI 0. Коллатеральный кровоток не определяется.</t>
    </r>
    <r>
      <rPr>
        <b/>
        <sz val="11"/>
        <color theme="1"/>
        <rFont val="Arial Narrow"/>
        <family val="2"/>
        <charset val="204"/>
      </rPr>
      <t xml:space="preserve"> ИМА: </t>
    </r>
    <r>
      <rPr>
        <sz val="11"/>
        <color theme="1"/>
        <rFont val="Arial Narrow"/>
        <family val="2"/>
        <charset val="204"/>
      </rPr>
      <t>без гемодинамических значимых стенозов.</t>
    </r>
  </si>
  <si>
    <t>стеноз проксимального сегмента 30%, неровности контуров среднего и дистального сегментов, стенохз прокс/3 ЗМЖВ 60%. Антеградный  кровоток TIMI III.</t>
  </si>
  <si>
    <t>Устье ствола ЛКА катетеризировано проводниковым катетером Launcher EBU 3/5 6Fr. Коронарный проводник  fielder с техническими сложностями удалось провести за зону окклюзии в дистальный сегмент ПНА. Реканализация выполнена   БК Колибри 2.0 - 15. В зону среднего сегмента,  проксимального сегмента с полным покрытием устья и всех  значимых стенозов последовательно с оверлаппингом имплантированы  DES Resolute Integrity  2,5-30 мм, давлением 12 атм.,  DES Resolute Integrity  3,0-30 и DES Resolute Integrity  3,5-34 , давлением по 16 атм. Постдилатация и оптимизация проксимального стента и устья ПНА выполнена БК Аксиома 4.0-15,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</si>
  <si>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лучевой</t>
  </si>
  <si>
    <t>Извлечён</t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</si>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</sst>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H18" sqref="H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0.92708333333333337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0.9375</v>
      </c>
      <c r="C10" s="55"/>
      <c r="D10" s="95" t="s">
        <v>173</v>
      </c>
      <c r="E10" s="93"/>
      <c r="F10" s="93"/>
      <c r="G10" s="24" t="s">
        <v>147</v>
      </c>
      <c r="H10" s="26"/>
    </row>
    <row r="11" spans="1:8" ht="17.25" thickTop="1" thickBot="1">
      <c r="A11" s="89" t="s">
        <v>192</v>
      </c>
      <c r="B11" s="201" t="s">
        <v>530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20912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27172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398</v>
      </c>
      <c r="H15" s="167" t="s">
        <v>529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4" t="s">
        <v>400</v>
      </c>
      <c r="H16" s="162">
        <v>23480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387</v>
      </c>
      <c r="H17" s="166">
        <f>H16*0.0019</f>
        <v>44.612000000000002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535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521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533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524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M25" sqref="M2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221</v>
      </c>
      <c r="D8" s="238"/>
      <c r="E8" s="238"/>
      <c r="F8" s="188">
        <v>3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3</v>
      </c>
      <c r="H11" s="39"/>
    </row>
    <row r="12" spans="1:8" ht="18.75">
      <c r="A12" s="75" t="s">
        <v>191</v>
      </c>
      <c r="B12" s="20">
        <f>КАГ!B8</f>
        <v>45559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0.9375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0.97222222222222221</v>
      </c>
      <c r="C14" s="12"/>
      <c r="D14" s="95" t="s">
        <v>173</v>
      </c>
      <c r="E14" s="93"/>
      <c r="F14" s="93"/>
      <c r="G14" s="80" t="str">
        <f>КАГ!G10</f>
        <v>Гайчук В.В.</v>
      </c>
      <c r="H14" s="91" t="str">
        <f>IF(ISBLANK(КАГ!H10),"",КАГ!H10)</f>
        <v/>
      </c>
    </row>
    <row r="15" spans="1:8" ht="16.5" thickBot="1">
      <c r="A15" s="161" t="s">
        <v>386</v>
      </c>
      <c r="B15" s="186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Елистратов В.С.</v>
      </c>
      <c r="C16" s="198">
        <f>LEN(КАГ!B11)</f>
        <v>15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20912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27172</v>
      </c>
      <c r="C19" s="69"/>
      <c r="D19" s="69"/>
      <c r="E19" s="69"/>
      <c r="F19" s="69"/>
      <c r="G19" s="163" t="s">
        <v>398</v>
      </c>
      <c r="H19" s="178" t="str">
        <f>КАГ!H15</f>
        <v>17:18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400</v>
      </c>
      <c r="H20" s="179">
        <f>КАГ!H16</f>
        <v>23480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5" t="s">
        <v>387</v>
      </c>
      <c r="H21" s="166">
        <f>КАГ!H17</f>
        <v>44.612000000000002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70" t="s">
        <v>389</v>
      </c>
      <c r="C23" s="160"/>
      <c r="D23" s="160"/>
      <c r="E23" s="160"/>
      <c r="F23" s="160"/>
      <c r="H23" s="39"/>
    </row>
    <row r="24" spans="1:8" ht="14.45" customHeight="1">
      <c r="A24" s="181" t="s">
        <v>388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534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394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392</v>
      </c>
      <c r="B40" s="176" t="s">
        <v>526</v>
      </c>
      <c r="C40" s="120"/>
      <c r="D40" s="243" t="s">
        <v>525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537</v>
      </c>
      <c r="H50" s="39"/>
    </row>
    <row r="51" spans="1:8">
      <c r="A51" s="65" t="s">
        <v>206</v>
      </c>
      <c r="B51" s="66" t="s">
        <v>536</v>
      </c>
      <c r="G51" s="74" t="str">
        <f>$G$13</f>
        <v>Щербаков А.С.</v>
      </c>
      <c r="H51" s="64"/>
    </row>
    <row r="52" spans="1:8">
      <c r="A52" s="229" t="s">
        <v>370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4" sqref="J1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45559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Елистратов В.С.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20912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27172</v>
      </c>
    </row>
    <row r="8" spans="1:4">
      <c r="A8" s="192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3"/>
      <c r="B10" s="31"/>
      <c r="C10" s="148" t="s">
        <v>13</v>
      </c>
      <c r="D10" s="149">
        <f>КАГ!$B$8</f>
        <v>45559</v>
      </c>
    </row>
    <row r="11" spans="1:4">
      <c r="A11" s="27"/>
      <c r="B11" s="112"/>
      <c r="C11" s="112"/>
      <c r="D11" s="113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314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374</v>
      </c>
      <c r="C16" s="135" t="s">
        <v>405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513</v>
      </c>
      <c r="C17" s="135" t="s">
        <v>425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323</v>
      </c>
      <c r="C18" s="135" t="s">
        <v>443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323</v>
      </c>
      <c r="C19" s="180" t="s">
        <v>458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3" t="s">
        <v>323</v>
      </c>
      <c r="C20" s="135" t="s">
        <v>471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4" zoomScaleNormal="100" workbookViewId="0">
      <selection activeCell="A44" sqref="A44:A7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446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5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30" t="s">
        <v>323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1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t="s">
        <v>357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s="1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t="s">
        <v>384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516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454</v>
      </c>
    </row>
    <row r="63" spans="1:33">
      <c r="A63">
        <v>62</v>
      </c>
      <c r="B63" t="s">
        <v>95</v>
      </c>
      <c r="C63" s="1" t="s">
        <v>324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343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456</v>
      </c>
    </row>
    <row r="65" spans="1:33">
      <c r="A65">
        <v>64</v>
      </c>
      <c r="B65" t="s">
        <v>4</v>
      </c>
      <c r="C65" t="s">
        <v>350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325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1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0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0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0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0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334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0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0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0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339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0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465</v>
      </c>
    </row>
    <row r="76" spans="1:33">
      <c r="A76">
        <v>75</v>
      </c>
      <c r="B76" t="s">
        <v>301</v>
      </c>
      <c r="C76" s="1" t="s">
        <v>331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466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366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2024-09-24T21:00:08Z</cp:lastPrinted>
  <dcterms:created xsi:type="dcterms:W3CDTF">2015-06-05T18:19:34Z</dcterms:created>
  <dcterms:modified xsi:type="dcterms:W3CDTF">2024-09-24T21:00:14Z</dcterms:modified>
</cp:coreProperties>
</file>