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9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50" i="1"/>
  <c r="V40" i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<sst xmlns="http://schemas.openxmlformats.org/spreadsheetml/2006/main" count="884" uniqueCount="536">
  <si>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</si>
  <si>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</si>
  <si>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</si>
  <si>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</si>
  <si>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</si>
  <si>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</si>
  <si>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</si>
  <si>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</si>
  <si>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</si>
  <si>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</si>
  <si>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</si>
  <si>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</si>
  <si>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</si>
  <si>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</si>
  <si>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</si>
  <si>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</si>
  <si>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</si>
  <si>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</si>
  <si>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</si>
  <si>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</si>
  <si>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</si>
  <si>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</si>
  <si>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</si>
  <si>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</si>
  <si>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</si>
  <si>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</si>
  <si>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</si>
  <si>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</si>
  <si>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</si>
  <si>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</si>
  <si>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</si>
  <si>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</si>
  <si>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</si>
  <si>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</si>
  <si>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</si>
  <si>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</si>
  <si>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</si>
  <si>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</si>
  <si>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</si>
  <si>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</si>
  <si>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</si>
  <si>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</si>
  <si>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</si>
  <si>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</si>
  <si>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</si>
  <si>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</si>
  <si>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</si>
  <si>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</si>
  <si>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</si>
  <si>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</si>
  <si>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</si>
  <si>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</si>
  <si>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</si>
  <si>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</si>
  <si>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</si>
  <si>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</si>
  <si>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</si>
  <si>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</si>
  <si>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</si>
  <si>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</si>
  <si>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</si>
  <si>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</si>
  <si>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</si>
  <si>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</si>
  <si>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</si>
  <si>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</si>
  <si>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</si>
  <si>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</si>
  <si>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</si>
  <si>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</si>
  <si>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</si>
  <si>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</si>
  <si>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</si>
  <si>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</si>
  <si>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</si>
  <si>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</si>
  <si>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</si>
  <si>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</si>
  <si>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</si>
  <si>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</si>
  <si>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</si>
  <si>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</si>
  <si>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</si>
  <si>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</si>
  <si>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</si>
  <si>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</si>
  <si>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</si>
  <si>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</si>
  <si>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</si>
  <si>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</si>
  <si>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</si>
  <si>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</si>
  <si>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</si>
  <si>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</si>
  <si>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</si>
  <si>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</si>
  <si>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</si>
  <si>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</si>
  <si>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</si>
  <si>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</si>
  <si>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</si>
  <si>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</si>
  <si>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</si>
  <si>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</si>
  <si>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</si>
  <si>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</si>
  <si>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</si>
  <si>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</si>
  <si>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</si>
  <si>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</si>
  <si>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</si>
  <si>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</si>
  <si>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</si>
  <si>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</si>
  <si>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</si>
  <si>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</si>
  <si>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</si>
  <si>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</si>
  <si>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</si>
  <si>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</si>
  <si>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</si>
  <si>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</si>
  <si>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</si>
  <si>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</si>
  <si>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</si>
  <si>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</si>
  <si>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</si>
  <si>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</si>
  <si>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</si>
  <si>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</si>
  <si>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</si>
  <si>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</si>
  <si>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</si>
  <si>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</si>
  <si>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</si>
  <si>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</si>
  <si>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</si>
  <si>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</si>
  <si>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</si>
  <si>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</si>
  <si>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</si>
  <si>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</si>
  <si>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</si>
  <si>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</si>
  <si>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</si>
  <si>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</si>
  <si>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</si>
  <si>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</si>
  <si>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</si>
  <si>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</si>
  <si>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</si>
  <si>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</si>
  <si>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</si>
  <si>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</si>
  <si>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</si>
  <si>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</si>
  <si>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</si>
  <si>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</si>
  <si>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</si>
  <si>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</si>
  <si>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</si>
  <si>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</si>
  <si>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</si>
  <si>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</si>
  <si>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</si>
  <si>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</si>
  <si>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</si>
  <si>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</si>
  <si>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</si>
  <si>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</si>
  <si>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</si>
  <si>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</si>
  <si>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</si>
  <si>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</si>
  <si>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</si>
  <si>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</si>
  <si>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</si>
  <si>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</si>
  <si>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</si>
  <si>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</si>
  <si>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</si>
  <si>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</si>
  <si>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</si>
  <si>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</si>
  <si>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</si>
  <si>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</si>
  <si>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</si>
  <si>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</si>
  <si>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</si>
  <si>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</si>
  <si>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</si>
  <si>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</si>
  <si>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</si>
  <si>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</si>
  <si>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</si>
  <si>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</si>
  <si>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</si>
  <si>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</si>
  <si>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</si>
  <si>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</si>
  <si>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</si>
  <si>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</si>
  <si>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</si>
  <si>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</si>
  <si>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</si>
  <si>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</si>
  <si>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</si>
  <si>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</si>
  <si>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</si>
  <si>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</si>
  <si>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</si>
  <si>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</si>
  <si>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</si>
  <si>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</si>
  <si>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</si>
  <si>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</si>
  <si>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</si>
  <si>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</si>
  <si>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</si>
  <si>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</si>
  <si>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</si>
  <si>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</si>
  <si>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</si>
  <si>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</si>
  <si>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</si>
  <si>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</si>
  <si>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</si>
  <si>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</si>
  <si>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</si>
  <si>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</si>
  <si>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</si>
  <si>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</si>
  <si>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</si>
  <si>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</si>
  <si>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</si>
  <si>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</si>
  <si>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</si>
  <si>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</si>
  <si>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</si>
  <si>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</si>
  <si>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</si>
  <si>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</si>
  <si>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</si>
  <si>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</si>
  <si>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</si>
  <si>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</si>
  <si>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</si>
  <si>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</si>
  <si>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</si>
  <si>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</si>
  <si>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</si>
  <si>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</si>
  <si>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</si>
  <si>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</si>
  <si>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</si>
  <si>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</si>
  <si>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</si>
  <si>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</si>
  <si>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</si>
  <si>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</si>
  <si>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</si>
  <si>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</si>
  <si>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</si>
  <si>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</si>
  <si>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</si>
  <si>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</si>
  <si>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</si>
  <si>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</si>
  <si>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</si>
  <si>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</si>
  <si>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</si>
  <si>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</si>
  <si>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</si>
  <si>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</si>
  <si>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</si>
  <si>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</si>
  <si>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</si>
  <si>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</si>
  <si>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</si>
  <si>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</si>
  <si>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</si>
  <si>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</si>
  <si>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</si>
  <si>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</si>
  <si>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</si>
  <si>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</si>
  <si>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</si>
  <si>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</si>
  <si>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</si>
  <si>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</si>
  <si>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</si>
  <si>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</si>
  <si>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</si>
  <si>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</si>
  <si>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</si>
  <si>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</si>
  <si>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</si>
  <si>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</si>
  <si>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</si>
  <si>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</si>
  <si>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</si>
  <si>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</si>
  <si>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</si>
  <si>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</si>
  <si>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</si>
  <si>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</si>
  <si>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</si>
  <si>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</si>
  <si>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</si>
  <si>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</si>
  <si>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</si>
  <si>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</si>
  <si>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</si>
  <si>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</si>
  <si>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</si>
  <si>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</si>
  <si>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</si>
  <si>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</si>
  <si>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</si>
  <si>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</si>
  <si>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</si>
  <si>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</si>
  <si>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</si>
  <si>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</si>
  <si>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</si>
  <si>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</si>
  <si>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</si>
  <si>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</si>
  <si>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</si>
  <si>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</si>
  <si>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</si>
  <si>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</si>
  <si>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</si>
  <si>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</si>
  <si>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</si>
  <si>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</si>
  <si>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</si>
  <si>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</si>
  <si>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</si>
  <si>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</si>
  <si>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</si>
  <si>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</si>
  <si>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</si>
  <si>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</si>
  <si>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</si>
  <si>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</si>
  <si>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</si>
  <si>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</si>
  <si>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</si>
  <si>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</si>
  <si>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</si>
  <si>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</si>
  <si>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</si>
  <si>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</si>
  <si>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</si>
  <si>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</si>
  <si>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</si>
  <si>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</si>
  <si>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</si>
  <si>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</si>
  <si>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</si>
  <si>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</si>
  <si>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</si>
  <si>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</si>
  <si>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</si>
  <si>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</si>
  <si>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</si>
  <si>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</si>
  <si>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</si>
  <si>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</si>
  <si>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</si>
  <si>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</si>
  <si>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</si>
  <si>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</si>
  <si>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</si>
  <si>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</si>
  <si>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</si>
  <si>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</si>
  <si>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</si>
  <si>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</si>
  <si>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</si>
  <si>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</si>
  <si>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</si>
  <si>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</si>
  <si>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</si>
  <si>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</si>
  <si>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</si>
  <si>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</si>
  <si>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</si>
  <si>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</si>
  <si>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</si>
  <si>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</si>
  <si>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</si>
  <si>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</si>
  <si>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</si>
  <si>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</si>
  <si>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</si>
  <si>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</si>
  <si>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</si>
  <si>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</si>
  <si>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</si>
  <si>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</si>
  <si>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</si>
  <si>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</si>
  <si>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</si>
  <si>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</si>
  <si>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</si>
  <si>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</si>
  <si>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</si>
  <si>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</si>
  <si>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</si>
  <si>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</si>
  <si>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</si>
  <si>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</si>
  <si>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</si>
  <si>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</si>
  <si>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</si>
  <si>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</si>
  <si>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</si>
  <si>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</si>
  <si>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</si>
  <si>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</si>
  <si>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</si>
  <si>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</si>
  <si>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</si>
  <si>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</si>
  <si>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</si>
  <si>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</si>
  <si>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</si>
  <si>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</si>
  <si>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</si>
  <si>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</si>
  <si>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</si>
  <si>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</si>
  <si>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</si>
  <si>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</si>
  <si>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</si>
  <si>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</si>
  <si>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</si>
  <si>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</si>
  <si>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</si>
  <si>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</si>
  <si>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</si>
  <si>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</si>
  <si>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</si>
  <si>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</si>
  <si>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</si>
  <si>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</si>
  <si>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</si>
  <si>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</si>
  <si>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</si>
  <si>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</si>
  <si>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</si>
  <si>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</si>
  <si>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</si>
  <si>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</si>
  <si>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</si>
  <si>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</si>
  <si>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</si>
  <si>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</si>
  <si>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</si>
  <si>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</si>
  <si>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</si>
  <si>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</si>
  <si>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</si>
  <si>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</si>
  <si>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</si>
  <si>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</si>
  <si>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</si>
  <si>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</si>
  <si>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</si>
  <si>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</si>
  <si>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</si>
  <si>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</si>
  <si>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</si>
  <si>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</si>
  <si>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</si>
  <si>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</si>
  <si>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</si>
  <si>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</si>
  <si>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</si>
  <si>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</si>
  <si>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</si>
  <si>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</si>
  <si>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</si>
  <si>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</si>
  <si>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</si>
  <si>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</si>
  <si>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</si>
  <si>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</si>
  <si>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</si>
  <si>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</si>
  <si>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</si>
  <si>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</si>
  <si>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</si>
  <si>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</si>
  <si>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</si>
  <si>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</si>
  <si>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</si>
  <si>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</si>
  <si>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</si>
  <si>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</si>
  <si>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</si>
  <si>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</si>
  <si>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</si>
  <si>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</si>
  <si>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</si>
  <si>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</si>
  <si>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</si>
  <si>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</si>
  <si>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</si>
  <si>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</si>
  <si>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</si>
  <si>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</si>
  <si>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</si>
  <si>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</si>
  <si>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</si>
  <si>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</si>
  <si>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</si>
  <si>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</si>
  <si>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</si>
  <si>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</si>
  <si>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лучевой</t>
  </si>
  <si>
    <t>20 ml</t>
  </si>
  <si>
    <t>Совместно с д/кардиологом: с учетом клинических данных, ЭКГ и КАГ рекомендована экстренная реканализация ПКА</t>
  </si>
  <si>
    <t>50 ml</t>
  </si>
  <si>
    <t>150 ml</t>
  </si>
  <si>
    <t>08:00</t>
  </si>
  <si>
    <t>Колыбенко Н.Л.</t>
  </si>
  <si>
    <t>Правый</t>
  </si>
  <si>
    <t>стеноз дист/3 40%</t>
  </si>
  <si>
    <r>
      <t xml:space="preserve">стеноз проксимального сегмента 40%, стенозы среднего сегмента до 50%. Антеградный  кровоток TIMI III.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без значимых стенозов. Антеградный  кровоток TIMI III.</t>
    </r>
  </si>
  <si>
    <t>выраженная девиация проксимального сегмента. Отрицательный угол отхождения. Стеноз проксимального сегмента 80%, ХТО на уровне дистального сегмента. Стеноз прокс/3 ВТК до 50%.  Антеградный  кровоток по ВТК и до дистального сегмента ОА - TIMI III. Межсистемные коллатерали из ПКА в дистальный сегмент ОА.</t>
  </si>
  <si>
    <t xml:space="preserve">1) Контроль места пункции, повязка  на руке до 6 ч. </t>
  </si>
  <si>
    <r>
      <t>Катетеризация устья ПКА проводниковым катетером</t>
    </r>
    <r>
      <rPr>
        <u/>
        <sz val="10.5"/>
        <color theme="1"/>
        <rFont val="Calibri"/>
        <family val="2"/>
        <charset val="204"/>
        <scheme val="minor"/>
      </rPr>
      <t xml:space="preserve"> </t>
    </r>
    <r>
      <rPr>
        <sz val="10.5"/>
        <color theme="1"/>
        <rFont val="Calibri"/>
        <family val="2"/>
        <charset val="204"/>
        <scheme val="minor"/>
      </rPr>
      <t>Launcher JR 4.0 6Fr. Коронарный проводник whisper ls проведён в дистальный сегмент ПКА.  Ангиопластика значимого стеноза БК Колибри 2.5-15, давлением 12 атм. В зону дистального сегмента с полным  покрытием  нестабильного стеноза ПКА имплантирован  DES Resolute Integrity 2,75-18 мм, давлением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ПКА - TIMI III.   Ангиографический результат удовлетворительный. Пациент в стабильном состоянии транспортируется в ПРИТ для дальнейшего наблюдения и лечения.</t>
    </r>
  </si>
  <si>
    <r>
      <rPr>
        <sz val="11"/>
        <color theme="1"/>
        <rFont val="Arial Narrow"/>
        <family val="2"/>
        <charset val="204"/>
      </rPr>
      <t xml:space="preserve">стеноз проксимального сегмента 30%, неровности контуров среднего сегмента, значимый стеноз дистального сегмента не менее 90%. Стеноз устья ЗБВ и ЗМЖВ до 30%. Антеградный  кровоток  TIMI III. </t>
    </r>
    <r>
      <rPr>
        <b/>
        <i/>
        <sz val="10"/>
        <color theme="1"/>
        <rFont val="Arial Narrow"/>
        <family val="2"/>
        <charset val="20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</si>
</sst>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u/>
      <sz val="10.5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27" sqref="B27:H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45556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0.65277777777777779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0.66319444444444442</v>
      </c>
      <c r="C10" s="55"/>
      <c r="D10" s="95" t="s">
        <v>173</v>
      </c>
      <c r="E10" s="93"/>
      <c r="F10" s="93"/>
      <c r="G10" s="24" t="s">
        <v>156</v>
      </c>
      <c r="H10" s="26"/>
    </row>
    <row r="11" spans="1:8" ht="17.25" thickTop="1" thickBot="1">
      <c r="A11" s="89" t="s">
        <v>192</v>
      </c>
      <c r="B11" s="201" t="s">
        <v>528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>
      <c r="A12" s="81" t="s">
        <v>8</v>
      </c>
      <c r="B12" s="82">
        <v>18933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72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26860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399</v>
      </c>
      <c r="H15" s="167" t="s">
        <v>527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4" t="s">
        <v>401</v>
      </c>
      <c r="H16" s="162">
        <v>4320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388</v>
      </c>
      <c r="H17" s="166">
        <f>H16*0.0019</f>
        <v>8.2080000000000002</v>
      </c>
    </row>
    <row r="18" spans="1:8" ht="14.45" customHeight="1">
      <c r="A18" s="57" t="s">
        <v>188</v>
      </c>
      <c r="B18" s="87" t="s">
        <v>529</v>
      </c>
      <c r="D18" s="28" t="s">
        <v>210</v>
      </c>
      <c r="E18" s="28"/>
      <c r="F18" s="28"/>
      <c r="G18" s="85" t="s">
        <v>189</v>
      </c>
      <c r="H18" s="86" t="s">
        <v>522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530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531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532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9" t="s">
        <v>535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524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525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L29" sqref="L2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0" t="s">
        <v>208</v>
      </c>
      <c r="B6" s="241"/>
      <c r="C6" s="241"/>
      <c r="D6" s="241"/>
      <c r="E6" s="241"/>
      <c r="F6" s="241"/>
      <c r="G6" s="241"/>
      <c r="H6" s="242"/>
    </row>
    <row r="7" spans="1:8" ht="21.6" customHeight="1">
      <c r="A7" s="240"/>
      <c r="B7" s="241"/>
      <c r="C7" s="241"/>
      <c r="D7" s="241"/>
      <c r="E7" s="241"/>
      <c r="F7" s="241"/>
      <c r="G7" s="241"/>
      <c r="H7" s="242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9" t="s">
        <v>216</v>
      </c>
      <c r="D8" s="239"/>
      <c r="E8" s="239"/>
      <c r="F8" s="188">
        <v>1</v>
      </c>
      <c r="G8" s="118" t="s">
        <v>309</v>
      </c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9"/>
      <c r="D9" s="239"/>
      <c r="E9" s="239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3"/>
      <c r="D10" s="243"/>
      <c r="E10" s="243"/>
      <c r="F10" s="191"/>
      <c r="G10" s="118"/>
      <c r="H10" s="39"/>
    </row>
    <row r="11" spans="1:8">
      <c r="A11" s="190"/>
      <c r="B11" s="194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45556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0.66319444444444442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0.6875</v>
      </c>
      <c r="C14" s="12"/>
      <c r="D14" s="95" t="s">
        <v>173</v>
      </c>
      <c r="E14" s="93"/>
      <c r="F14" s="93"/>
      <c r="G14" s="80" t="str">
        <f>КАГ!G10</f>
        <v>Мешалкина И.В.</v>
      </c>
      <c r="H14" s="91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2.430555555555558E-2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Колыбенко Н.Л.</v>
      </c>
      <c r="C16" s="198">
        <f>LEN(КАГ!B11)</f>
        <v>14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18933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72</v>
      </c>
      <c r="H18" s="39"/>
    </row>
    <row r="19" spans="1:8" ht="14.45" customHeight="1">
      <c r="A19" s="15" t="s">
        <v>12</v>
      </c>
      <c r="B19" s="68">
        <f>КАГ!B14</f>
        <v>26860</v>
      </c>
      <c r="C19" s="69"/>
      <c r="D19" s="69"/>
      <c r="E19" s="69"/>
      <c r="F19" s="69"/>
      <c r="G19" s="163" t="s">
        <v>399</v>
      </c>
      <c r="H19" s="178" t="str">
        <f>КАГ!H15</f>
        <v>08:00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401</v>
      </c>
      <c r="H20" s="179">
        <f>КАГ!H16</f>
        <v>4320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5" t="s">
        <v>388</v>
      </c>
      <c r="H21" s="166">
        <f>КАГ!H17</f>
        <v>8.2080000000000002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0" t="s">
        <v>390</v>
      </c>
      <c r="C23" s="160"/>
      <c r="D23" s="160"/>
      <c r="E23" s="160"/>
      <c r="F23" s="160"/>
      <c r="H23" s="39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6" t="s">
        <v>534</v>
      </c>
      <c r="B25" s="247"/>
      <c r="C25" s="247"/>
      <c r="D25" s="247"/>
      <c r="E25" s="247"/>
      <c r="F25" s="247"/>
      <c r="G25" s="247"/>
      <c r="H25" s="248"/>
    </row>
    <row r="26" spans="1:8" ht="14.45" customHeight="1">
      <c r="A26" s="249"/>
      <c r="B26" s="247"/>
      <c r="C26" s="247"/>
      <c r="D26" s="247"/>
      <c r="E26" s="247"/>
      <c r="F26" s="247"/>
      <c r="G26" s="247"/>
      <c r="H26" s="248"/>
    </row>
    <row r="27" spans="1:8" ht="14.45" customHeight="1">
      <c r="A27" s="249"/>
      <c r="B27" s="247"/>
      <c r="C27" s="247"/>
      <c r="D27" s="247"/>
      <c r="E27" s="247"/>
      <c r="F27" s="247"/>
      <c r="G27" s="247"/>
      <c r="H27" s="248"/>
    </row>
    <row r="28" spans="1:8" ht="14.45" customHeight="1">
      <c r="A28" s="249"/>
      <c r="B28" s="247"/>
      <c r="C28" s="247"/>
      <c r="D28" s="247"/>
      <c r="E28" s="247"/>
      <c r="F28" s="247"/>
      <c r="G28" s="247"/>
      <c r="H28" s="248"/>
    </row>
    <row r="29" spans="1:8" ht="14.45" customHeight="1">
      <c r="A29" s="249"/>
      <c r="B29" s="247"/>
      <c r="C29" s="247"/>
      <c r="D29" s="247"/>
      <c r="E29" s="247"/>
      <c r="F29" s="247"/>
      <c r="G29" s="247"/>
      <c r="H29" s="248"/>
    </row>
    <row r="30" spans="1:8" ht="14.45" customHeight="1">
      <c r="A30" s="249"/>
      <c r="B30" s="247"/>
      <c r="C30" s="247"/>
      <c r="D30" s="247"/>
      <c r="E30" s="247"/>
      <c r="F30" s="247"/>
      <c r="G30" s="247"/>
      <c r="H30" s="248"/>
    </row>
    <row r="31" spans="1:8" ht="14.45" customHeight="1">
      <c r="A31" s="249"/>
      <c r="B31" s="247"/>
      <c r="C31" s="247"/>
      <c r="D31" s="247"/>
      <c r="E31" s="247"/>
      <c r="F31" s="247"/>
      <c r="G31" s="247"/>
      <c r="H31" s="248"/>
    </row>
    <row r="32" spans="1:8" ht="14.45" customHeight="1">
      <c r="A32" s="249"/>
      <c r="B32" s="247"/>
      <c r="C32" s="247"/>
      <c r="D32" s="247"/>
      <c r="E32" s="247"/>
      <c r="F32" s="247"/>
      <c r="G32" s="247"/>
      <c r="H32" s="248"/>
    </row>
    <row r="33" spans="1:12" ht="14.45" customHeight="1">
      <c r="A33" s="249"/>
      <c r="B33" s="247"/>
      <c r="C33" s="247"/>
      <c r="D33" s="247"/>
      <c r="E33" s="247"/>
      <c r="F33" s="247"/>
      <c r="G33" s="247"/>
      <c r="H33" s="248"/>
    </row>
    <row r="34" spans="1:12" ht="14.45" customHeight="1">
      <c r="A34" s="249"/>
      <c r="B34" s="247"/>
      <c r="C34" s="247"/>
      <c r="D34" s="247"/>
      <c r="E34" s="247"/>
      <c r="F34" s="247"/>
      <c r="G34" s="247"/>
      <c r="H34" s="248"/>
    </row>
    <row r="35" spans="1:12" ht="14.45" customHeight="1">
      <c r="A35" s="249"/>
      <c r="B35" s="247"/>
      <c r="C35" s="247"/>
      <c r="D35" s="247"/>
      <c r="E35" s="247"/>
      <c r="F35" s="247"/>
      <c r="G35" s="247"/>
      <c r="H35" s="248"/>
    </row>
    <row r="36" spans="1:12" ht="14.45" customHeight="1">
      <c r="A36" s="249"/>
      <c r="B36" s="247"/>
      <c r="C36" s="247"/>
      <c r="D36" s="247"/>
      <c r="E36" s="247"/>
      <c r="F36" s="247"/>
      <c r="G36" s="247"/>
      <c r="H36" s="248"/>
    </row>
    <row r="37" spans="1:12" ht="14.45" customHeight="1">
      <c r="A37" s="249"/>
      <c r="B37" s="247"/>
      <c r="C37" s="247"/>
      <c r="D37" s="247"/>
      <c r="E37" s="247"/>
      <c r="F37" s="247"/>
      <c r="G37" s="247"/>
      <c r="H37" s="248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</row>
    <row r="39" spans="1:12" ht="15.75">
      <c r="A39" s="171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393</v>
      </c>
      <c r="B40" s="176" t="s">
        <v>523</v>
      </c>
      <c r="C40" s="120"/>
      <c r="D40" s="250" t="s">
        <v>533</v>
      </c>
      <c r="E40" s="244"/>
      <c r="F40" s="244"/>
      <c r="G40" s="244"/>
      <c r="H40" s="245"/>
    </row>
    <row r="41" spans="1:12" ht="14.45" customHeight="1">
      <c r="A41" s="32"/>
      <c r="B41" s="28"/>
      <c r="C41" s="120"/>
      <c r="D41" s="244"/>
      <c r="E41" s="244"/>
      <c r="F41" s="244"/>
      <c r="G41" s="244"/>
      <c r="H41" s="245"/>
    </row>
    <row r="42" spans="1:12" ht="14.45" customHeight="1">
      <c r="A42" s="32"/>
      <c r="B42" s="28"/>
      <c r="C42" s="120"/>
      <c r="D42" s="244"/>
      <c r="E42" s="244"/>
      <c r="F42" s="244"/>
      <c r="G42" s="244"/>
      <c r="H42" s="245"/>
    </row>
    <row r="43" spans="1:12" ht="14.45" customHeight="1">
      <c r="A43" s="32"/>
      <c r="B43" s="28"/>
      <c r="C43" s="120"/>
      <c r="D43" s="244"/>
      <c r="E43" s="244"/>
      <c r="F43" s="244"/>
      <c r="G43" s="244"/>
      <c r="H43" s="245"/>
    </row>
    <row r="44" spans="1:12" ht="14.45" customHeight="1">
      <c r="A44" s="32"/>
      <c r="B44" s="28"/>
      <c r="C44" s="120"/>
      <c r="D44" s="244"/>
      <c r="E44" s="244"/>
      <c r="F44" s="244"/>
      <c r="G44" s="244"/>
      <c r="H44" s="245"/>
      <c r="L44" s="158"/>
    </row>
    <row r="45" spans="1:12" ht="14.45" customHeight="1">
      <c r="A45" s="32"/>
      <c r="B45" s="28"/>
      <c r="C45" s="120"/>
      <c r="D45" s="244"/>
      <c r="E45" s="244"/>
      <c r="F45" s="244"/>
      <c r="G45" s="244"/>
      <c r="H45" s="245"/>
    </row>
    <row r="46" spans="1:12" ht="14.45" customHeight="1">
      <c r="A46" s="32"/>
      <c r="B46" s="28"/>
      <c r="C46" s="120"/>
      <c r="D46" s="244"/>
      <c r="E46" s="244"/>
      <c r="F46" s="244"/>
      <c r="G46" s="244"/>
      <c r="H46" s="245"/>
    </row>
    <row r="47" spans="1:12" ht="14.45" customHeight="1">
      <c r="A47" s="38"/>
      <c r="C47" s="120"/>
      <c r="D47" s="244"/>
      <c r="E47" s="244"/>
      <c r="F47" s="244"/>
      <c r="G47" s="244"/>
      <c r="H47" s="245"/>
    </row>
    <row r="48" spans="1:12" ht="14.45" customHeight="1">
      <c r="A48" s="38"/>
      <c r="C48" s="120"/>
      <c r="D48" s="244"/>
      <c r="E48" s="244"/>
      <c r="F48" s="244"/>
      <c r="G48" s="244"/>
      <c r="H48" s="245"/>
    </row>
    <row r="49" spans="1:8" ht="14.45" customHeight="1">
      <c r="A49" s="38"/>
      <c r="C49" s="120"/>
      <c r="D49" s="244"/>
      <c r="E49" s="244"/>
      <c r="F49" s="244"/>
      <c r="G49" s="244"/>
      <c r="H49" s="245"/>
    </row>
    <row r="50" spans="1:8">
      <c r="A50" s="62" t="s">
        <v>199</v>
      </c>
      <c r="B50" s="63" t="s">
        <v>526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0" t="s">
        <v>371</v>
      </c>
      <c r="B52" s="231"/>
      <c r="C52" s="231"/>
      <c r="D52" s="231"/>
      <c r="E52" s="231"/>
      <c r="F52" s="232"/>
      <c r="H52" s="39"/>
    </row>
    <row r="53" spans="1:8" ht="15" customHeight="1">
      <c r="A53" s="233"/>
      <c r="B53" s="234"/>
      <c r="C53" s="234"/>
      <c r="D53" s="234"/>
      <c r="E53" s="234"/>
      <c r="F53" s="235"/>
      <c r="G53" s="74" t="str">
        <f>IF(ISBLANK(H13),"",H13)</f>
        <v/>
      </c>
      <c r="H53" s="64"/>
    </row>
    <row r="54" spans="1:8">
      <c r="A54" s="236"/>
      <c r="B54" s="237"/>
      <c r="C54" s="237"/>
      <c r="D54" s="237"/>
      <c r="E54" s="237"/>
      <c r="F54" s="238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9" sqref="F19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45556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Колыбенко Н.Л.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18933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72</v>
      </c>
    </row>
    <row r="7" spans="1:4">
      <c r="A7" s="38"/>
      <c r="C7" s="101" t="s">
        <v>12</v>
      </c>
      <c r="D7" s="103">
        <f>КАГ!$B$14</f>
        <v>26860</v>
      </c>
    </row>
    <row r="8" spans="1:4">
      <c r="A8" s="192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3"/>
      <c r="B10" s="31"/>
      <c r="C10" s="148" t="s">
        <v>13</v>
      </c>
      <c r="D10" s="149">
        <f>КАГ!$B$8</f>
        <v>45556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329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521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375</v>
      </c>
      <c r="C16" s="135" t="s">
        <v>410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2" t="s">
        <v>324</v>
      </c>
      <c r="C17" s="135" t="s">
        <v>448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2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80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4.0</v>
      </c>
      <c r="T2" s="115" t="str">
        <f>IFERROR(INDEX(Расходка[Наименование расходного материала],MATCH(Расходка[[#This Row],[№]],Поиск_расходки[Индекс3],0)),"")</f>
        <v>Abbot Whisper LS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5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1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59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66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67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1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68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69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70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71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72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73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74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0</v>
      </c>
      <c r="N76" s="195">
        <f>IF(ISNUMBER(SEARCH('Карта учёта'!$B$22,Расходка[[#This Row],[Наименование расходного материала]])),MAX($N$1:N75)+1,0)</f>
        <v>0</v>
      </c>
      <c r="O76" s="195">
        <f>IF(ISNUMBER(SEARCH('Карта учёта'!$B$23,Расходка[[#This Row],[Наименование расходного материала]])),MAX($O$1:O75)+1,0)</f>
        <v>0</v>
      </c>
      <c r="P76" s="195">
        <f>IF(ISNUMBER(SEARCH('Карта учёта'!$B$24,Расходка[[#This Row],[Наименование расходного материала]])),MAX($P$1:P75)+1,0)</f>
        <v>0</v>
      </c>
      <c r="Q76" s="195">
        <f>IF(ISNUMBER(SEARCH('Карта учёта'!$B$25,Расходка[[#This Row],[Наименование расходного материала]])),MAX($Q$1:Q75)+1,0)</f>
        <v>0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/>
      </c>
      <c r="AC76" s="196" t="str">
        <f>IFERROR(INDEX(Расходка[Наименование расходного материала],MATCH(Расходка[[#This Row],[№]],Поиск_расходки[Индекс12],0)),"")</f>
        <v/>
      </c>
      <c r="AD76" s="196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2024-09-21T13:51:18Z</cp:lastPrinted>
  <dcterms:created xsi:type="dcterms:W3CDTF">2015-06-05T18:19:34Z</dcterms:created>
  <dcterms:modified xsi:type="dcterms:W3CDTF">2024-09-21T13:51:22Z</dcterms:modified>
</cp:coreProperties>
</file>