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R76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" i="1" s="1"/>
  <c r="H76" i="1"/>
  <c r="U76" i="1" s="1"/>
  <c r="S56" i="1"/>
  <c r="S76" i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66" i="1"/>
  <c r="S67" i="1"/>
  <c r="U65" i="1"/>
  <c r="U61" i="1"/>
  <c r="U44" i="1"/>
  <c r="U5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50" i="1" l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54" i="1" s="1"/>
  <c r="V50" i="1"/>
  <c r="V71" i="1"/>
  <c r="V68" i="1"/>
  <c r="W65" i="1"/>
  <c r="W57" i="1"/>
  <c r="V57" i="1"/>
  <c r="V49" i="1"/>
  <c r="V43" i="1"/>
  <c r="W75" i="1"/>
  <c r="V72" i="1"/>
  <c r="V44" i="1"/>
  <c r="V65" i="1"/>
  <c r="V59" i="1"/>
  <c r="V48" i="1"/>
  <c r="V51" i="1"/>
  <c r="W43" i="1"/>
  <c r="W49" i="1"/>
  <c r="W71" i="1"/>
  <c r="V74" i="1"/>
  <c r="V63" i="1"/>
  <c r="W58" i="1"/>
  <c r="W45" i="1"/>
  <c r="W46" i="1"/>
  <c r="V46" i="1"/>
  <c r="W55" i="1"/>
  <c r="W50" i="1"/>
  <c r="V53" i="1"/>
  <c r="V39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39" i="1" l="1"/>
  <c r="W53" i="1"/>
  <c r="W40" i="1"/>
  <c r="W61" i="1"/>
  <c r="W66" i="1"/>
  <c r="W63" i="1"/>
  <c r="W2" i="1"/>
  <c r="W73" i="1"/>
  <c r="W48" i="1"/>
  <c r="W62" i="1"/>
  <c r="W47" i="1"/>
  <c r="W64" i="1"/>
  <c r="W70" i="1"/>
  <c r="W41" i="1"/>
  <c r="W44" i="1"/>
  <c r="W56" i="1"/>
  <c r="W59" i="1"/>
  <c r="W69" i="1"/>
  <c r="W52" i="1"/>
  <c r="W67" i="1"/>
  <c r="W60" i="1"/>
  <c r="W68" i="1"/>
  <c r="W72" i="1"/>
  <c r="W51" i="1"/>
  <c r="W74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W76" i="1"/>
  <c r="W42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X4" i="1" l="1"/>
  <c r="X6" i="1"/>
  <c r="X76" i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N72" i="1"/>
  <c r="N73" i="1" s="1"/>
  <c r="L67" i="1"/>
  <c r="M61" i="1"/>
  <c r="G75" i="1" l="1"/>
  <c r="AC51" i="1"/>
  <c r="P75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C75" i="1" l="1"/>
  <c r="P76" i="1"/>
  <c r="AC76" i="1" s="1"/>
  <c r="G76" i="1"/>
  <c r="T74" i="1" s="1"/>
  <c r="T2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T3" i="1" l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AC53" i="1"/>
  <c r="AA75" i="1"/>
  <c r="N76" i="1"/>
  <c r="L70" i="1"/>
  <c r="M67" i="1"/>
  <c r="AA76" i="1" l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l="1"/>
  <c r="M76" i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<sst xmlns="http://schemas.openxmlformats.org/spreadsheetml/2006/main" count="887" uniqueCount="539">
  <si>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</si>
  <si>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</si>
  <si>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</si>
  <si>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</si>
  <si>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</si>
  <si>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</si>
  <si>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</si>
  <si>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</si>
  <si>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</si>
  <si>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</si>
  <si>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</si>
  <si>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</si>
  <si>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</si>
  <si>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</si>
  <si>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</si>
  <si>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</si>
  <si>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</si>
  <si>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</si>
  <si>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</si>
  <si>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</si>
  <si>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</si>
  <si>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</si>
  <si>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</si>
  <si>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</si>
  <si>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</si>
  <si>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</si>
  <si>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</si>
  <si>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</si>
  <si>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</si>
  <si>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</si>
  <si>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</si>
  <si>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</si>
  <si>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</si>
  <si>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</si>
  <si>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</si>
  <si>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</si>
  <si>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</si>
  <si>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</si>
  <si>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</si>
  <si>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</si>
  <si>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</si>
  <si>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</si>
  <si>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</si>
  <si>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</si>
  <si>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</si>
  <si>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</si>
  <si>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</si>
  <si>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</si>
  <si>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</si>
  <si>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</si>
  <si>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</si>
  <si>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</si>
  <si>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</si>
  <si>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</si>
  <si>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</si>
  <si>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</si>
  <si>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</si>
  <si>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</si>
  <si>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</si>
  <si>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</si>
  <si>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</si>
  <si>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</si>
  <si>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</si>
  <si>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</si>
  <si>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</si>
  <si>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</si>
  <si>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</si>
  <si>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</si>
  <si>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</si>
  <si>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</si>
  <si>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</si>
  <si>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</si>
  <si>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</si>
  <si>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</si>
  <si>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</si>
  <si>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</si>
  <si>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</si>
  <si>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</si>
  <si>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</si>
  <si>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</si>
  <si>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</si>
  <si>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</si>
  <si>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</si>
  <si>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</si>
  <si>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</si>
  <si>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</si>
  <si>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</si>
  <si>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</si>
  <si>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</si>
  <si>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</si>
  <si>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</si>
  <si>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</si>
  <si>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</si>
  <si>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</si>
  <si>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</si>
  <si>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</si>
  <si>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</si>
  <si>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</si>
  <si>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</si>
  <si>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</si>
  <si>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</si>
  <si>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</si>
  <si>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</si>
  <si>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</si>
  <si>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</si>
  <si>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</si>
  <si>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</si>
  <si>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</si>
  <si>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</si>
  <si>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</si>
  <si>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</si>
  <si>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</si>
  <si>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</si>
  <si>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</si>
  <si>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</si>
  <si>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</si>
  <si>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</si>
  <si>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</si>
  <si>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</si>
  <si>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</si>
  <si>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</si>
  <si>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</si>
  <si>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</si>
  <si>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</si>
  <si>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</si>
  <si>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</si>
  <si>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</si>
  <si>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</si>
  <si>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</si>
  <si>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</si>
  <si>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</si>
  <si>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</si>
  <si>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</si>
  <si>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</si>
  <si>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</si>
  <si>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</si>
  <si>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</si>
  <si>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</si>
  <si>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</si>
  <si>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</si>
  <si>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</si>
  <si>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</si>
  <si>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</si>
  <si>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</si>
  <si>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</si>
  <si>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</si>
  <si>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</si>
  <si>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</si>
  <si>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</si>
  <si>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</si>
  <si>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</si>
  <si>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</si>
  <si>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</si>
  <si>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</si>
  <si>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</si>
  <si>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</si>
  <si>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</si>
  <si>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</si>
  <si>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</si>
  <si>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</si>
  <si>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</si>
  <si>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</si>
  <si>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</si>
  <si>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</si>
  <si>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</si>
  <si>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</si>
  <si>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</si>
  <si>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</si>
  <si>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</si>
  <si>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</si>
  <si>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</si>
  <si>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</si>
  <si>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</si>
  <si>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</si>
  <si>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</si>
  <si>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</si>
  <si>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</si>
  <si>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</si>
  <si>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</si>
  <si>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</si>
  <si>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</si>
  <si>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</si>
  <si>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</si>
  <si>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</si>
  <si>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</si>
  <si>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</si>
  <si>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</si>
  <si>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</si>
  <si>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</si>
  <si>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</si>
  <si>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</si>
  <si>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</si>
  <si>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</si>
  <si>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</si>
  <si>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</si>
  <si>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</si>
  <si>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</si>
  <si>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</si>
  <si>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</si>
  <si>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</si>
  <si>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</si>
  <si>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</si>
  <si>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</si>
  <si>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</si>
  <si>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</si>
  <si>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</si>
  <si>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</si>
  <si>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</si>
  <si>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</si>
  <si>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</si>
  <si>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</si>
  <si>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</si>
  <si>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</si>
  <si>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</si>
  <si>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</si>
  <si>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</si>
  <si>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</si>
  <si>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</si>
  <si>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</si>
  <si>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</si>
  <si>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</si>
  <si>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</si>
  <si>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</si>
  <si>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</si>
  <si>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</si>
  <si>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</si>
  <si>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</si>
  <si>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</si>
  <si>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</si>
  <si>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</si>
  <si>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</si>
  <si>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</si>
  <si>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</si>
  <si>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</si>
  <si>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</si>
  <si>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</si>
  <si>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</si>
  <si>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</si>
  <si>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</si>
  <si>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</si>
  <si>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</si>
  <si>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</si>
  <si>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</si>
  <si>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</si>
  <si>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</si>
  <si>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</si>
  <si>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</si>
  <si>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</si>
  <si>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</si>
  <si>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</si>
  <si>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</si>
  <si>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</si>
  <si>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</si>
  <si>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</si>
  <si>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</si>
  <si>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</si>
  <si>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</si>
  <si>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</si>
  <si>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</si>
  <si>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</si>
  <si>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</si>
  <si>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</si>
  <si>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</si>
  <si>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</si>
  <si>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</si>
  <si>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</si>
  <si>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</si>
  <si>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</si>
  <si>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</si>
  <si>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</si>
  <si>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</si>
  <si>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</si>
  <si>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</si>
  <si>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</si>
  <si>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</si>
  <si>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</si>
  <si>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</si>
  <si>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</si>
  <si>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</si>
  <si>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</si>
  <si>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</si>
  <si>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</si>
  <si>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</si>
  <si>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</si>
  <si>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</si>
  <si>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</si>
  <si>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</si>
  <si>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</si>
  <si>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</si>
  <si>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</si>
  <si>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</si>
  <si>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</si>
  <si>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</si>
  <si>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</si>
  <si>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</si>
  <si>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</si>
  <si>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</si>
  <si>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</si>
  <si>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</si>
  <si>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</si>
  <si>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</si>
  <si>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</si>
  <si>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</si>
  <si>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</si>
  <si>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</si>
  <si>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</si>
  <si>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</si>
  <si>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</si>
  <si>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</si>
  <si>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</si>
  <si>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</si>
  <si>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</si>
  <si>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</si>
  <si>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</si>
  <si>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</si>
  <si>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</si>
  <si>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</si>
  <si>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</si>
  <si>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</si>
  <si>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</si>
  <si>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</si>
  <si>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</si>
  <si>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</si>
  <si>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</si>
  <si>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</si>
  <si>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</si>
  <si>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</si>
  <si>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</si>
  <si>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</si>
  <si>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</si>
  <si>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</si>
  <si>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</si>
  <si>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</si>
  <si>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</si>
  <si>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</si>
  <si>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</si>
  <si>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</si>
  <si>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</si>
  <si>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</si>
  <si>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</si>
  <si>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</si>
  <si>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</si>
  <si>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</si>
  <si>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</si>
  <si>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</si>
  <si>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</si>
  <si>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</si>
  <si>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</si>
  <si>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</si>
  <si>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</si>
  <si>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</si>
  <si>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</si>
  <si>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</si>
  <si>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</si>
  <si>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</si>
  <si>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</si>
  <si>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</si>
  <si>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</si>
  <si>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</si>
  <si>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</si>
  <si>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</si>
  <si>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</si>
  <si>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</si>
  <si>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</si>
  <si>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</si>
  <si>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</si>
  <si>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</si>
  <si>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</si>
  <si>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</si>
  <si>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</si>
  <si>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</si>
  <si>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</si>
  <si>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</si>
  <si>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</si>
  <si>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</si>
  <si>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</si>
  <si>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</si>
  <si>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</si>
  <si>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</si>
  <si>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</si>
  <si>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</si>
  <si>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</si>
  <si>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</si>
  <si>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</si>
  <si>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</si>
  <si>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</si>
  <si>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</si>
  <si>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</si>
  <si>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</si>
  <si>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</si>
  <si>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</si>
  <si>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</si>
  <si>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</si>
  <si>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</si>
  <si>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</si>
  <si>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</si>
  <si>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</si>
  <si>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</si>
  <si>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</si>
  <si>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</si>
  <si>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</si>
  <si>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</si>
  <si>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</si>
  <si>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</si>
  <si>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</si>
  <si>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</si>
  <si>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</si>
  <si>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</si>
  <si>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</si>
  <si>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</si>
  <si>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</si>
  <si>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</si>
  <si>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</si>
  <si>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</si>
  <si>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</si>
  <si>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</si>
  <si>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</si>
  <si>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</si>
  <si>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</si>
  <si>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</si>
  <si>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</si>
  <si>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</si>
  <si>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</si>
  <si>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</si>
  <si>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</si>
  <si>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</si>
  <si>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</si>
  <si>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</si>
  <si>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</si>
  <si>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</si>
  <si>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</si>
  <si>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</si>
  <si>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</si>
  <si>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</si>
  <si>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</si>
  <si>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</si>
  <si>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</si>
  <si>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</si>
  <si>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</si>
  <si>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</si>
  <si>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</si>
  <si>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</si>
  <si>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</si>
  <si>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</si>
  <si>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</si>
  <si>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</si>
  <si>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</si>
  <si>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</si>
  <si>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</si>
  <si>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</si>
  <si>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</si>
  <si>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</si>
  <si>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</si>
  <si>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</si>
  <si>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</si>
  <si>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</si>
  <si>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</si>
  <si>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</si>
  <si>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</si>
  <si>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</si>
  <si>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</si>
  <si>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</si>
  <si>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</si>
  <si>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</si>
  <si>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</si>
  <si>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</si>
  <si>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</si>
  <si>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</si>
  <si>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</si>
  <si>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</si>
  <si>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</si>
  <si>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</si>
  <si>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</si>
  <si>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</si>
  <si>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</si>
  <si>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</si>
  <si>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</si>
  <si>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</si>
  <si>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</si>
  <si>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</si>
  <si>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</si>
  <si>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</si>
  <si>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</si>
  <si>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</si>
  <si>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</si>
  <si>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</si>
  <si>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</si>
  <si>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</si>
  <si>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</si>
  <si>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</si>
  <si>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</si>
  <si>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</si>
  <si>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</si>
  <si>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</si>
  <si>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</si>
  <si>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</si>
  <si>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</si>
  <si>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</si>
  <si>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</si>
  <si>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</si>
  <si>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</si>
  <si>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</si>
  <si>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</si>
  <si>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</si>
  <si>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</si>
  <si>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</si>
  <si>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</si>
  <si>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</si>
  <si>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</si>
  <si>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</si>
  <si>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</si>
  <si>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</si>
  <si>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</si>
  <si>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</si>
  <si>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</si>
  <si>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</si>
  <si>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</si>
  <si>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</si>
  <si>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</si>
  <si>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</si>
  <si>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</si>
  <si>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походим, контуры ровные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</si>
  <si>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</si>
  <si>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</si>
  <si>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ПНА</t>
  </si>
  <si>
    <t>1) Контроль места пункции, повязка  на руке до 6 ч.</t>
  </si>
  <si>
    <t>200 ml</t>
  </si>
  <si>
    <t>Pilot 50_300 sm</t>
  </si>
  <si>
    <t>05:12</t>
  </si>
  <si>
    <t>Сенчуков В.Б.</t>
  </si>
  <si>
    <t xml:space="preserve">субтотальная окклюзия на уровне проксимального сегмента, пролонгированный стеноз среднего сегмента до 50%.   Антеградный  кровоток по ПНА и ДВ TIMI I. </t>
  </si>
  <si>
    <t>неровности контуров проксимального сегмента, стеноз локальный 80%, стеноз локальный дистального сегмента 80%.  Антеградный  кровоток TIMI III. ВТК без значимых стенозов</t>
  </si>
  <si>
    <r>
      <rPr>
        <sz val="11"/>
        <color theme="1"/>
        <rFont val="Arial Narrow"/>
        <family val="2"/>
        <charset val="204"/>
      </rPr>
      <t xml:space="preserve">неровности контуров проксимального сегмента, протяжённая ХТО. Слабые внутрисистемные коллатерали в ЗМЖВ и ЗБВ. Антеградный  кровоток  TIMI 0. После реканализации ПНА - значительное усиление межсистемного коллатерального кровотока из СВ ПНА в ЗМЖВ и ЗБВ. </t>
    </r>
    <r>
      <rPr>
        <b/>
        <i/>
        <sz val="10"/>
        <color theme="1"/>
        <rFont val="Arial Narrow"/>
        <family val="2"/>
        <charset val="204"/>
      </rPr>
      <t/>
    </r>
  </si>
  <si>
    <t>бедренный</t>
  </si>
  <si>
    <t>Оставлен</t>
  </si>
  <si>
    <t>150 ml</t>
  </si>
  <si>
    <t>М/О ушито Angio-Seal™</t>
  </si>
  <si>
    <r>
      <t>Катетеризация устья ствола ЛКА  проводниковым катетером Launcher EBU 4.0 6Fr</t>
    </r>
    <r>
      <rPr>
        <u/>
        <sz val="10.5"/>
        <color theme="1"/>
        <rFont val="Calibri"/>
        <family val="2"/>
        <charset val="204"/>
        <scheme val="minor"/>
      </rPr>
      <t>.</t>
    </r>
    <r>
      <rPr>
        <sz val="10.5"/>
        <color theme="1"/>
        <rFont val="Calibri"/>
        <family val="2"/>
        <charset val="204"/>
        <scheme val="minor"/>
      </rPr>
      <t xml:space="preserve"> Коронарный проводник shunmei   проведён в дистальный сегмент ПНА.  Выполнена реканализация ПНА БК  Колибри 2.5-15. В зону проксимального сегмента  от устья ПНА с частичным покрытием среднего сегмента  и полным покрытием  нестабильного остаточного стеноза ПНА имплантирован  DES Resolute Integrity 3,5-30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и ДВ - TIMI III.  Ангиографический результат удовлетворительный. Пациент в  стабильном тяжёлом состоянии транспортируется в ПРИТ для дальнейшего наблюдения и лечения.</t>
    </r>
  </si>
  <si>
    <t>Angio-Seal™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</si>
</sst>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S12" sqref="S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45559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0.70833333333333337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0.71111111111111114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529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21182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27177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398</v>
      </c>
      <c r="H15" s="167" t="s">
        <v>528</v>
      </c>
    </row>
    <row r="16" spans="1:8" ht="15.6" customHeight="1">
      <c r="A16" s="15" t="s">
        <v>106</v>
      </c>
      <c r="B16" s="19" t="s">
        <v>484</v>
      </c>
      <c r="D16" s="36"/>
      <c r="E16" s="36"/>
      <c r="F16" s="36"/>
      <c r="G16" s="164" t="s">
        <v>400</v>
      </c>
      <c r="H16" s="162">
        <v>4230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387</v>
      </c>
      <c r="H17" s="166">
        <f>H16*0.0019</f>
        <v>8.0370000000000008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533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521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530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9" t="s">
        <v>532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524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534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O27" sqref="O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221</v>
      </c>
      <c r="D8" s="239"/>
      <c r="E8" s="239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3"/>
      <c r="D10" s="243"/>
      <c r="E10" s="243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45559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0.71111111111111114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1" t="s">
        <v>386</v>
      </c>
      <c r="B15" s="186">
        <f>IF(B14&lt;B13,B14+1,B14)-B13</f>
        <v>3.8888888888888862E-2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Сенчуков В.Б.</v>
      </c>
      <c r="C16" s="198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21182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27177</v>
      </c>
      <c r="C19" s="69"/>
      <c r="D19" s="69"/>
      <c r="E19" s="69"/>
      <c r="F19" s="69"/>
      <c r="G19" s="163" t="s">
        <v>398</v>
      </c>
      <c r="H19" s="178" t="str">
        <f>КАГ!H15</f>
        <v>05:12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400</v>
      </c>
      <c r="H20" s="179">
        <f>КАГ!H16</f>
        <v>4230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387</v>
      </c>
      <c r="H21" s="166">
        <f>КАГ!H17</f>
        <v>8.0370000000000008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0.71805555555555556</v>
      </c>
    </row>
    <row r="23" spans="1:8" ht="14.45" customHeight="1">
      <c r="A23" s="65" t="s">
        <v>390</v>
      </c>
      <c r="B23" s="170" t="s">
        <v>389</v>
      </c>
      <c r="C23" s="160"/>
      <c r="D23" s="160"/>
      <c r="E23" s="160"/>
      <c r="F23" s="160"/>
      <c r="H23" s="39"/>
    </row>
    <row r="24" spans="1:8" ht="14.45" customHeight="1">
      <c r="A24" s="181" t="s">
        <v>388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7" t="s">
        <v>537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5" t="s">
        <v>394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392</v>
      </c>
      <c r="B40" s="176" t="s">
        <v>526</v>
      </c>
      <c r="C40" s="120"/>
      <c r="D40" s="244" t="s">
        <v>525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58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536</v>
      </c>
      <c r="G51" s="74" t="str">
        <f>$G$13</f>
        <v>Щербаков А.С.</v>
      </c>
      <c r="H51" s="64"/>
    </row>
    <row r="52" spans="1:8">
      <c r="A52" s="230" t="s">
        <v>370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8" sqref="I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45559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Сенчуков В.Б.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21182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66</v>
      </c>
    </row>
    <row r="7" spans="1:4">
      <c r="A7" s="38"/>
      <c r="C7" s="101" t="s">
        <v>12</v>
      </c>
      <c r="D7" s="103">
        <f>КАГ!$B$14</f>
        <v>27177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45559</v>
      </c>
    </row>
    <row r="11" spans="1:4">
      <c r="A11" s="27"/>
      <c r="B11" s="112"/>
      <c r="C11" s="112"/>
      <c r="D11" s="113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518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374</v>
      </c>
      <c r="C16" s="135" t="s">
        <v>409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323</v>
      </c>
      <c r="C17" s="135" t="s">
        <v>469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8" s="152" t="s">
        <v>538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4" zoomScaleNormal="100" workbookViewId="0">
      <selection activeCell="A44" sqref="A44:A7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Pilot 50_300 sm</v>
      </c>
      <c r="Y53" s="115" t="str">
        <f>IFERROR(INDEX(Расходка[Наименование расходного материала],MATCH(Расходка[[#This Row],[№]],Поиск_расходки[Индекс8],0)),"")</f>
        <v>Pilot 50_300 sm</v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446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BMS, Integtity</v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Calipso</v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5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NanoMed</v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30" t="s">
        <v>323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1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t="s">
        <v>357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s="1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Firehawk</v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t="s">
        <v>384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516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454</v>
      </c>
    </row>
    <row r="63" spans="1:33">
      <c r="A63">
        <v>62</v>
      </c>
      <c r="B63" t="s">
        <v>95</v>
      </c>
      <c r="C63" s="1" t="s">
        <v>324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343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456</v>
      </c>
    </row>
    <row r="65" spans="1:33">
      <c r="A65">
        <v>64</v>
      </c>
      <c r="B65" t="s">
        <v>4</v>
      </c>
      <c r="C65" t="s">
        <v>350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325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1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8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334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339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465</v>
      </c>
    </row>
    <row r="76" spans="1:33">
      <c r="A76">
        <v>75</v>
      </c>
      <c r="B76" t="s">
        <v>301</v>
      </c>
      <c r="C76" s="1" t="s">
        <v>331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1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6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466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366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2024-09-24T15:37:47Z</cp:lastPrinted>
  <dcterms:created xsi:type="dcterms:W3CDTF">2015-06-05T18:19:34Z</dcterms:created>
  <dcterms:modified xsi:type="dcterms:W3CDTF">2024-09-24T15:39:15Z</dcterms:modified>
</cp:coreProperties>
</file>