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4" i="1" l="1"/>
  <c r="S32" i="1"/>
  <c r="S7" i="1"/>
  <c r="S68" i="1"/>
  <c r="S51" i="1"/>
  <c r="S17" i="1"/>
  <c r="S16" i="1"/>
  <c r="S19" i="1"/>
  <c r="S50" i="1"/>
  <c r="S48" i="1"/>
  <c r="S33" i="1"/>
  <c r="S18" i="1"/>
  <c r="S9" i="1"/>
  <c r="S38" i="1"/>
  <c r="S23" i="1"/>
  <c r="S3" i="1"/>
  <c r="S39" i="1"/>
  <c r="S46" i="1"/>
  <c r="S52" i="1"/>
  <c r="S67" i="1"/>
  <c r="S26" i="1"/>
  <c r="S34" i="1"/>
  <c r="S22" i="1"/>
  <c r="S14" i="1"/>
  <c r="S27" i="1"/>
  <c r="S37" i="1"/>
  <c r="S5" i="1"/>
  <c r="S43" i="1"/>
  <c r="S57" i="1"/>
  <c r="S62" i="1"/>
  <c r="S49" i="1"/>
  <c r="S75" i="1"/>
  <c r="S64" i="1"/>
  <c r="S45" i="1"/>
  <c r="S70" i="1"/>
  <c r="S44" i="1"/>
  <c r="S76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S66" i="1"/>
  <c r="H76" i="1"/>
  <c r="H77" i="1" s="1"/>
  <c r="U77" i="1" s="1"/>
  <c r="U61" i="1"/>
  <c r="U44" i="1"/>
  <c r="U47" i="1"/>
  <c r="U57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3" i="1" l="1"/>
  <c r="U52" i="1"/>
  <c r="U41" i="1"/>
  <c r="U67" i="1"/>
  <c r="U66" i="1"/>
  <c r="U55" i="1"/>
  <c r="U40" i="1"/>
  <c r="U73" i="1"/>
  <c r="U42" i="1"/>
  <c r="U60" i="1"/>
  <c r="U68" i="1"/>
  <c r="U49" i="1"/>
  <c r="U50" i="1"/>
  <c r="U62" i="1"/>
  <c r="U7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71" i="1"/>
  <c r="U43" i="1"/>
  <c r="U48" i="1"/>
  <c r="U53" i="1"/>
  <c r="U65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I77" i="1"/>
  <c r="V62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11" i="1"/>
  <c r="V12" i="1"/>
  <c r="V19" i="1"/>
  <c r="V36" i="1"/>
  <c r="V26" i="1"/>
  <c r="V31" i="1"/>
  <c r="V38" i="1"/>
  <c r="V28" i="1"/>
  <c r="W45" i="1" l="1"/>
  <c r="W63" i="1"/>
  <c r="W39" i="1"/>
  <c r="W43" i="1"/>
  <c r="W49" i="1"/>
  <c r="V4" i="1"/>
  <c r="V33" i="1"/>
  <c r="V16" i="1"/>
  <c r="V22" i="1"/>
  <c r="V37" i="1"/>
  <c r="V27" i="1"/>
  <c r="V20" i="1"/>
  <c r="V14" i="1"/>
  <c r="V10" i="1"/>
  <c r="V9" i="1"/>
  <c r="V50" i="1"/>
  <c r="W3" i="1"/>
  <c r="W58" i="1"/>
  <c r="W46" i="1"/>
  <c r="W60" i="1"/>
  <c r="W67" i="1"/>
  <c r="W52" i="1"/>
  <c r="W66" i="1"/>
  <c r="W54" i="1"/>
  <c r="W44" i="1"/>
  <c r="W61" i="1"/>
  <c r="W40" i="1"/>
  <c r="W53" i="1"/>
  <c r="W47" i="1"/>
  <c r="W72" i="1"/>
  <c r="W51" i="1"/>
  <c r="W73" i="1"/>
  <c r="W74" i="1"/>
  <c r="W68" i="1"/>
  <c r="W65" i="1"/>
  <c r="W55" i="1"/>
  <c r="W62" i="1"/>
  <c r="W56" i="1"/>
  <c r="W41" i="1"/>
  <c r="W64" i="1"/>
  <c r="W75" i="1"/>
  <c r="W77" i="1"/>
  <c r="W76" i="1"/>
  <c r="W69" i="1"/>
  <c r="W48" i="1"/>
  <c r="W42" i="1"/>
  <c r="W70" i="1"/>
  <c r="W57" i="1"/>
  <c r="W50" i="1"/>
  <c r="W59" i="1"/>
  <c r="V30" i="1"/>
  <c r="V29" i="1"/>
  <c r="V24" i="1"/>
  <c r="V18" i="1"/>
  <c r="V21" i="1"/>
  <c r="V35" i="1"/>
  <c r="V32" i="1"/>
  <c r="V15" i="1"/>
  <c r="V23" i="1"/>
  <c r="V25" i="1"/>
  <c r="V17" i="1"/>
  <c r="V34" i="1"/>
  <c r="V5" i="1"/>
  <c r="V6" i="1"/>
  <c r="V13" i="1"/>
  <c r="V8" i="1"/>
  <c r="V7" i="1"/>
  <c r="V3" i="1"/>
  <c r="V77" i="1"/>
  <c r="V57" i="1"/>
  <c r="V73" i="1"/>
  <c r="V40" i="1"/>
  <c r="V68" i="1"/>
  <c r="V55" i="1"/>
  <c r="V67" i="1"/>
  <c r="V74" i="1"/>
  <c r="V46" i="1"/>
  <c r="V47" i="1"/>
  <c r="V54" i="1"/>
  <c r="V70" i="1"/>
  <c r="V72" i="1"/>
  <c r="V65" i="1"/>
  <c r="V48" i="1"/>
  <c r="V42" i="1"/>
  <c r="V53" i="1"/>
  <c r="V39" i="1"/>
  <c r="V56" i="1"/>
  <c r="V71" i="1"/>
  <c r="V76" i="1"/>
  <c r="V58" i="1"/>
  <c r="V51" i="1"/>
  <c r="V61" i="1"/>
  <c r="V52" i="1"/>
  <c r="V64" i="1"/>
  <c r="V63" i="1"/>
  <c r="V66" i="1"/>
  <c r="V49" i="1"/>
  <c r="V43" i="1"/>
  <c r="V45" i="1"/>
  <c r="V44" i="1"/>
  <c r="V59" i="1"/>
  <c r="V69" i="1"/>
  <c r="V75" i="1"/>
  <c r="V60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53" i="1" s="1"/>
  <c r="X56" i="1"/>
  <c r="X74" i="1"/>
  <c r="X26" i="1"/>
  <c r="X10" i="1"/>
  <c r="X65" i="1"/>
  <c r="X11" i="1"/>
  <c r="X23" i="1"/>
  <c r="X43" i="1"/>
  <c r="X47" i="1"/>
  <c r="X34" i="1"/>
  <c r="X39" i="1"/>
  <c r="X73" i="1"/>
  <c r="X59" i="1"/>
  <c r="X48" i="1"/>
  <c r="X13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45" i="1" l="1"/>
  <c r="X50" i="1"/>
  <c r="X38" i="1"/>
  <c r="X72" i="1"/>
  <c r="X37" i="1"/>
  <c r="X24" i="1"/>
  <c r="X54" i="1"/>
  <c r="X44" i="1"/>
  <c r="X16" i="1"/>
  <c r="X66" i="1"/>
  <c r="X32" i="1"/>
  <c r="X42" i="1"/>
  <c r="X67" i="1"/>
  <c r="X77" i="1"/>
  <c r="X41" i="1"/>
  <c r="X71" i="1"/>
  <c r="X4" i="1"/>
  <c r="X6" i="1"/>
  <c r="X9" i="1"/>
  <c r="X29" i="1"/>
  <c r="X18" i="1"/>
  <c r="X5" i="1"/>
  <c r="X35" i="1"/>
  <c r="X30" i="1"/>
  <c r="X57" i="1"/>
  <c r="X25" i="1"/>
  <c r="X46" i="1"/>
  <c r="X28" i="1"/>
  <c r="X51" i="1"/>
  <c r="X75" i="1"/>
  <c r="X22" i="1"/>
  <c r="X62" i="1"/>
  <c r="X70" i="1"/>
  <c r="X36" i="1"/>
  <c r="X49" i="1"/>
  <c r="X61" i="1"/>
  <c r="X3" i="1"/>
  <c r="X76" i="1"/>
  <c r="X33" i="1"/>
  <c r="X20" i="1"/>
  <c r="X7" i="1"/>
  <c r="X40" i="1"/>
  <c r="X27" i="1"/>
  <c r="X12" i="1"/>
  <c r="X55" i="1"/>
  <c r="X8" i="1"/>
  <c r="X58" i="1"/>
  <c r="X17" i="1"/>
  <c r="X52" i="1"/>
  <c r="X14" i="1"/>
  <c r="X31" i="1"/>
  <c r="X15" i="1"/>
  <c r="X60" i="1"/>
  <c r="X68" i="1"/>
  <c r="X21" i="1"/>
  <c r="X69" i="1"/>
  <c r="X64" i="1"/>
  <c r="X19" i="1"/>
  <c r="X63" i="1"/>
  <c r="AC68" i="1"/>
  <c r="G74" i="1"/>
  <c r="G75" i="1" s="1"/>
  <c r="P74" i="1"/>
  <c r="N72" i="1"/>
  <c r="N73" i="1" s="1"/>
  <c r="L67" i="1"/>
  <c r="M61" i="1"/>
  <c r="G76" i="1" l="1"/>
  <c r="G77" i="1" s="1"/>
  <c r="T15" i="1" s="1"/>
  <c r="T76" i="1"/>
  <c r="AC51" i="1"/>
  <c r="P75" i="1"/>
  <c r="AC73" i="1" s="1"/>
  <c r="T3" i="1"/>
  <c r="T4" i="1"/>
  <c r="T73" i="1"/>
  <c r="T34" i="1"/>
  <c r="T58" i="1"/>
  <c r="T47" i="1"/>
  <c r="T49" i="1"/>
  <c r="T17" i="1"/>
  <c r="T44" i="1"/>
  <c r="T48" i="1"/>
  <c r="T46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9" i="1" l="1"/>
  <c r="T68" i="1"/>
  <c r="T33" i="1"/>
  <c r="T50" i="1"/>
  <c r="T66" i="1"/>
  <c r="T64" i="1"/>
  <c r="T40" i="1"/>
  <c r="T71" i="1"/>
  <c r="T74" i="1"/>
  <c r="T5" i="1"/>
  <c r="T6" i="1"/>
  <c r="T75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Y3" i="1" l="1"/>
  <c r="L77" i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<sst xmlns="http://schemas.openxmlformats.org/spreadsheetml/2006/main" count="888" uniqueCount="538">
  <si>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</si>
  <si>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</si>
  <si>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</si>
  <si>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</si>
  <si>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</si>
  <si>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</si>
  <si>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</si>
  <si>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</si>
  <si>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</si>
  <si>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</si>
  <si>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</si>
  <si>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</si>
  <si>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</si>
  <si>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</si>
  <si>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</si>
  <si>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</si>
  <si>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</si>
  <si>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</si>
  <si>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</si>
  <si>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</si>
  <si>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</si>
  <si>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</si>
  <si>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</si>
  <si>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</si>
  <si>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</si>
  <si>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</si>
  <si>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</si>
  <si>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</si>
  <si>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</si>
  <si>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</si>
  <si>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</si>
  <si>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</si>
  <si>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</si>
  <si>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</si>
  <si>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</si>
  <si>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</si>
  <si>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</si>
  <si>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</si>
  <si>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</si>
  <si>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</si>
  <si>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</si>
  <si>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</si>
  <si>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</si>
  <si>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</si>
  <si>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</si>
  <si>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</si>
  <si>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</si>
  <si>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</si>
  <si>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</si>
  <si>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</si>
  <si>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</si>
  <si>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</si>
  <si>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</si>
  <si>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</si>
  <si>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</si>
  <si>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</si>
  <si>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</si>
  <si>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</si>
  <si>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</si>
  <si>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</si>
  <si>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</si>
  <si>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</si>
  <si>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</si>
  <si>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</si>
  <si>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</si>
  <si>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</si>
  <si>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</si>
  <si>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</si>
  <si>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</si>
  <si>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</si>
  <si>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</si>
  <si>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</si>
  <si>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</si>
  <si>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</si>
  <si>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</si>
  <si>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</si>
  <si>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</si>
  <si>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</si>
  <si>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</si>
  <si>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</si>
  <si>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</si>
  <si>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</si>
  <si>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</si>
  <si>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</si>
  <si>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</si>
  <si>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</si>
  <si>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</si>
  <si>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</si>
  <si>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</si>
  <si>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</si>
  <si>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</si>
  <si>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</si>
  <si>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</si>
  <si>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</si>
  <si>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</si>
  <si>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</si>
  <si>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</si>
  <si>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</si>
  <si>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</si>
  <si>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</si>
  <si>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</si>
  <si>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</si>
  <si>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</si>
  <si>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</si>
  <si>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</si>
  <si>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</si>
  <si>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</si>
  <si>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</si>
  <si>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</si>
  <si>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</si>
  <si>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</si>
  <si>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</si>
  <si>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</si>
  <si>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</si>
  <si>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</si>
  <si>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</si>
  <si>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</si>
  <si>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</si>
  <si>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</si>
  <si>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</si>
  <si>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</si>
  <si>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</si>
  <si>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</si>
  <si>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</si>
  <si>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</si>
  <si>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</si>
  <si>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</si>
  <si>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</si>
  <si>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</si>
  <si>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</si>
  <si>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</si>
  <si>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</si>
  <si>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</si>
  <si>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</si>
  <si>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</si>
  <si>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</si>
  <si>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</si>
  <si>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</si>
  <si>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</si>
  <si>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</si>
  <si>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</si>
  <si>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</si>
  <si>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</si>
  <si>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</si>
  <si>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</si>
  <si>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</si>
  <si>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</si>
  <si>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</si>
  <si>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</si>
  <si>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</si>
  <si>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</si>
  <si>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</si>
  <si>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</si>
  <si>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</si>
  <si>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</si>
  <si>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</si>
  <si>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</si>
  <si>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</si>
  <si>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</si>
  <si>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</si>
  <si>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</si>
  <si>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</si>
  <si>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</si>
  <si>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</si>
  <si>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</si>
  <si>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</si>
  <si>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</si>
  <si>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</si>
  <si>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</si>
  <si>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</si>
  <si>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</si>
  <si>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</si>
  <si>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</si>
  <si>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</si>
  <si>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</si>
  <si>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</si>
  <si>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</si>
  <si>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</si>
  <si>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</si>
  <si>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</si>
  <si>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</si>
  <si>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</si>
  <si>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</si>
  <si>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</si>
  <si>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</si>
  <si>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</si>
  <si>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</si>
  <si>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</si>
  <si>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</si>
  <si>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</si>
  <si>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</si>
  <si>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</si>
  <si>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</si>
  <si>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</si>
  <si>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</si>
  <si>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</si>
  <si>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</si>
  <si>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</si>
  <si>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</si>
  <si>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</si>
  <si>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</si>
  <si>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</si>
  <si>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</si>
  <si>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</si>
  <si>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</si>
  <si>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</si>
  <si>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</si>
  <si>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</si>
  <si>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</si>
  <si>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</si>
  <si>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</si>
  <si>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</si>
  <si>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</si>
  <si>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</si>
  <si>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</si>
  <si>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</si>
  <si>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</si>
  <si>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</si>
  <si>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</si>
  <si>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</si>
  <si>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</si>
  <si>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</si>
  <si>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</si>
  <si>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</si>
  <si>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</si>
  <si>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</si>
  <si>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</si>
  <si>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</si>
  <si>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</si>
  <si>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</si>
  <si>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</si>
  <si>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</si>
  <si>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</si>
  <si>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</si>
  <si>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</si>
  <si>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</si>
  <si>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</si>
  <si>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</si>
  <si>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</si>
  <si>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</si>
  <si>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</si>
  <si>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</si>
  <si>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</si>
  <si>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</si>
  <si>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</si>
  <si>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</si>
  <si>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</si>
  <si>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</si>
  <si>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</si>
  <si>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</si>
  <si>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</si>
  <si>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</si>
  <si>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</si>
  <si>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</si>
  <si>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</si>
  <si>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</si>
  <si>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</si>
  <si>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</si>
  <si>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</si>
  <si>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</si>
  <si>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</si>
  <si>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</si>
  <si>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</si>
  <si>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</si>
  <si>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</si>
  <si>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</si>
  <si>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</si>
  <si>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</si>
  <si>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</si>
  <si>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</si>
  <si>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</si>
  <si>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</si>
  <si>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</si>
  <si>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</si>
  <si>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</si>
  <si>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</si>
  <si>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</si>
  <si>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</si>
  <si>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</si>
  <si>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</si>
  <si>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</si>
  <si>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</si>
  <si>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</si>
  <si>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</si>
  <si>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</si>
  <si>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</si>
  <si>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</si>
  <si>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</si>
  <si>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</si>
  <si>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</si>
  <si>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</si>
  <si>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</si>
  <si>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</si>
  <si>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</si>
  <si>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</si>
  <si>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</si>
  <si>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</si>
  <si>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</si>
  <si>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</si>
  <si>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</si>
  <si>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</si>
  <si>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</si>
  <si>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</si>
  <si>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</si>
  <si>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</si>
  <si>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</si>
  <si>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</si>
  <si>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</si>
  <si>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</si>
  <si>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</si>
  <si>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</si>
  <si>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</si>
  <si>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</si>
  <si>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</si>
  <si>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</si>
  <si>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</si>
  <si>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</si>
  <si>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</si>
  <si>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</si>
  <si>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</si>
  <si>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</si>
  <si>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</si>
  <si>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</si>
  <si>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</si>
  <si>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</si>
  <si>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</si>
  <si>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</si>
  <si>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</si>
  <si>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</si>
  <si>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</si>
  <si>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</si>
  <si>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</si>
  <si>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</si>
  <si>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</si>
  <si>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</si>
  <si>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</si>
  <si>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</si>
  <si>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</si>
  <si>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</si>
  <si>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</si>
  <si>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</si>
  <si>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</si>
  <si>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</si>
  <si>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</si>
  <si>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</si>
  <si>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</si>
  <si>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</si>
  <si>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</si>
  <si>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</si>
  <si>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</si>
  <si>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</si>
  <si>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</si>
  <si>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</si>
  <si>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</si>
  <si>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</si>
  <si>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</si>
  <si>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</si>
  <si>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</si>
  <si>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</si>
  <si>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</si>
  <si>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</si>
  <si>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</si>
  <si>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</si>
  <si>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</si>
  <si>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</si>
  <si>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</si>
  <si>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</si>
  <si>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</si>
  <si>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</si>
  <si>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</si>
  <si>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</si>
  <si>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</si>
  <si>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</si>
  <si>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</si>
  <si>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</si>
  <si>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</si>
  <si>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</si>
  <si>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</si>
  <si>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</si>
  <si>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</si>
  <si>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</si>
  <si>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</si>
  <si>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</si>
  <si>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</si>
  <si>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</si>
  <si>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</si>
  <si>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</si>
  <si>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</si>
  <si>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</si>
  <si>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</si>
  <si>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</si>
  <si>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</si>
  <si>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</si>
  <si>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</si>
  <si>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</si>
  <si>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</si>
  <si>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</si>
  <si>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</si>
  <si>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</si>
  <si>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</si>
  <si>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</si>
  <si>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</si>
  <si>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</si>
  <si>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</si>
  <si>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</si>
  <si>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</si>
  <si>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</si>
  <si>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</si>
  <si>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</si>
  <si>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</si>
  <si>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</si>
  <si>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</si>
  <si>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</si>
  <si>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</si>
  <si>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</si>
  <si>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</si>
  <si>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</si>
  <si>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</si>
  <si>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</si>
  <si>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</si>
  <si>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</si>
  <si>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</si>
  <si>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</si>
  <si>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</si>
  <si>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</si>
  <si>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</si>
  <si>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</si>
  <si>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</si>
  <si>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</si>
  <si>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</si>
  <si>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</si>
  <si>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</si>
  <si>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</si>
  <si>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</si>
  <si>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</si>
  <si>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</si>
  <si>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</si>
  <si>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</si>
  <si>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</si>
  <si>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</si>
  <si>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</si>
  <si>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</si>
  <si>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</si>
  <si>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</si>
  <si>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</si>
  <si>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</si>
  <si>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</si>
  <si>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</si>
  <si>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</si>
  <si>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</si>
  <si>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</si>
  <si>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</si>
  <si>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</si>
  <si>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</si>
  <si>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</si>
  <si>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</si>
  <si>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</si>
  <si>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</si>
  <si>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</si>
  <si>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</si>
  <si>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</si>
  <si>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</si>
  <si>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</si>
  <si>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</si>
  <si>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</si>
  <si>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</si>
  <si>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</si>
  <si>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</si>
  <si>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</si>
  <si>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</si>
  <si>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</si>
  <si>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</si>
  <si>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</si>
  <si>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</si>
  <si>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</si>
  <si>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</si>
  <si>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</si>
  <si>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</si>
  <si>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</si>
  <si>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</si>
  <si>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</si>
  <si>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</si>
  <si>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</si>
  <si>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</si>
  <si>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</si>
  <si>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</si>
  <si>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</si>
  <si>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</si>
  <si>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</si>
  <si>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</si>
  <si>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</si>
  <si>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</si>
  <si>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</si>
  <si>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</si>
  <si>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</si>
  <si>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</si>
  <si>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</si>
  <si>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</si>
  <si>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</si>
  <si>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</si>
  <si>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</si>
  <si>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</si>
  <si>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</si>
  <si>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</si>
  <si>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</si>
  <si>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</si>
  <si>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</si>
  <si>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</si>
  <si>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</si>
  <si>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</si>
  <si>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</si>
  <si>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</si>
  <si>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</si>
  <si>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</si>
  <si>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</si>
  <si>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</si>
  <si>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</si>
  <si>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</si>
  <si>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</si>
  <si>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</si>
  <si>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</si>
  <si>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</si>
  <si>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</si>
  <si>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</si>
  <si>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</si>
  <si>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</si>
  <si>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</si>
  <si>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</si>
  <si>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 xml:space="preserve">Совместно с д/кардиологом: с учетом клинических данных, ЭКГ и КАГ рекомендована реканализация ствола ОА. </t>
  </si>
  <si>
    <t>Быков Р.В.</t>
  </si>
  <si>
    <t>21:48</t>
  </si>
  <si>
    <t xml:space="preserve">Сбалансированный </t>
  </si>
  <si>
    <t>Устье ствола ЛКА катетеризировано проводниковым катетером Launcher EBU 4.0 6Fr. Коронарный проводник fielder (1 шт) проведен в дистальный сегмент ОА. Предилатация и реканализация ОА выполнена   БК Колибри 2,0-15 мм, давлением 12 атм. В зону проксимального сегмента ОА из-за отрицательного угла отхождения  с техническими сложностями удалось имплантировать стент DES Resolute Integrity 3,0-15 мм, давлением по 12 атм. На контрольных съемках стент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ОА востановлен   TIMI III. Пациент в стабильном состоянии транспортируется в ПРИТ для дальнейшего наблюдения и лечения.</t>
  </si>
  <si>
    <t>150 ml</t>
  </si>
  <si>
    <t>неровности контуров, стеноз дист/3 до 30%.</t>
  </si>
  <si>
    <r>
      <t>стеноз устья до 50%, на границе проксимального и среднего сегментов стеноз 80%. Антеградный кровоток TIMI III.</t>
    </r>
    <r>
      <rPr>
        <b/>
        <sz val="11"/>
        <color theme="1"/>
        <rFont val="Arial Narrow"/>
        <family val="2"/>
        <charset val="204"/>
      </rPr>
      <t xml:space="preserve"> ИМА:</t>
    </r>
    <r>
      <rPr>
        <sz val="11"/>
        <color theme="1"/>
        <rFont val="Arial Narrow"/>
        <family val="2"/>
        <charset val="204"/>
      </rPr>
      <t xml:space="preserve"> стеноз устья до 30%, стеноз средней трети 90%.  (d не менее 2.75 мм). Антеградный кровоток TIMI III.</t>
    </r>
  </si>
  <si>
    <t xml:space="preserve">отрицательный угол отхождения. Окклюзия на уровне проксимального сегмента. Стеноз средней трети ВТК 80%.  Антеградный кровоток TIMI I. TTG1. Rentrop 0. </t>
  </si>
  <si>
    <t xml:space="preserve">стеноз проксимального сегмента 80%, окклюзия на уровне среднего сегмента. Диффузные стенотические изменения ЗБВ 80% на всем протяжении, артерия истончена на всем протяжении. TIMI 0.  ЗБВ контрастируется за счёт внутрисистемных коллатералей.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</si>
</sst>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4" zoomScaleNormal="100" zoomScaleSheetLayoutView="100" zoomScalePageLayoutView="90" workbookViewId="0">
      <selection activeCell="J21" sqref="J2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45576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0.88888888888888884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0.89930555555555547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2" t="s">
        <v>529</v>
      </c>
      <c r="C11" s="8"/>
      <c r="D11" s="94" t="s">
        <v>170</v>
      </c>
      <c r="E11" s="92"/>
      <c r="F11" s="92"/>
      <c r="G11" s="23" t="s">
        <v>364</v>
      </c>
      <c r="H11" s="25"/>
    </row>
    <row r="12" spans="1:8" ht="16.5" thickTop="1">
      <c r="A12" s="80" t="s">
        <v>8</v>
      </c>
      <c r="B12" s="81">
        <v>27467</v>
      </c>
      <c r="C12" s="11"/>
      <c r="D12" s="94" t="s">
        <v>303</v>
      </c>
      <c r="E12" s="92"/>
      <c r="F12" s="92"/>
      <c r="G12" s="23" t="s">
        <v>369</v>
      </c>
      <c r="H12" s="25"/>
    </row>
    <row r="13" spans="1:8" ht="15.75">
      <c r="A13" s="14" t="s">
        <v>10</v>
      </c>
      <c r="B13" s="29">
        <f>DATEDIF(B12,B8,"y")</f>
        <v>49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28926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530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13000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24.7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534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535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536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537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528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B50" sqref="B50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209</v>
      </c>
      <c r="D8" s="244"/>
      <c r="E8" s="244"/>
      <c r="F8" s="189">
        <v>1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45576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0.89930555555555547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0.93402777777777779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3.4722222222222321E-2</v>
      </c>
      <c r="C15"/>
      <c r="D15" s="94" t="s">
        <v>170</v>
      </c>
      <c r="E15" s="92"/>
      <c r="F15" s="92"/>
      <c r="G15" s="79" t="str">
        <f>КАГ!G11</f>
        <v>Соболев Д.А.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Быков Р.В.</v>
      </c>
      <c r="C16" s="199">
        <f>LEN(КАГ!B11)</f>
        <v>10</v>
      </c>
      <c r="D16" s="94" t="s">
        <v>303</v>
      </c>
      <c r="E16" s="92"/>
      <c r="F16" s="92"/>
      <c r="G16" s="79" t="str">
        <f>КАГ!G12</f>
        <v>Фисура О.И.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27467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49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28926</v>
      </c>
      <c r="C19" s="68"/>
      <c r="D19" s="68"/>
      <c r="E19" s="68"/>
      <c r="F19" s="68"/>
      <c r="G19" s="164" t="s">
        <v>399</v>
      </c>
      <c r="H19" s="179" t="str">
        <f>КАГ!H15</f>
        <v>21:48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13000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24.7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532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525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533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неровности контуров, стеноз дист/3 до 30%.
Бассейн ПНА:   стеноз устья до 50%, на границе проксимального и среднего сегментов стеноз 80%. Антеградный кровоток TIMI III. ИМА: стеноз устья до 30%, стеноз средней трети 90%.  (d не менее 2.75 мм). Антеградный кровоток TIMI III.
Бассейн  ОА:   отрицательный угол отхождения. Окклюзия на уровне проксимального сегмента. Стеноз средней трети ВТК 80%.  Антеградный кровоток TIMI I. TTG1. Rentrop 0. 
Бассейн ПКА:   стеноз проксимального сегмента 80%, окклюзия на уровне среднего сегмента. Диффузные стенотические изменения ЗБВ 80% на всем протяжении, артерия истончена на всем протяжении. TIMI 0.  ЗБВ контрастируется за счёт внутрисистемных коллатералей.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45576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Быков Р.В.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27467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49</v>
      </c>
    </row>
    <row r="7" spans="1:4">
      <c r="A7" s="37"/>
      <c r="B7"/>
      <c r="C7" s="100" t="s">
        <v>12</v>
      </c>
      <c r="D7" s="102">
        <f>КАГ!$B$14</f>
        <v>28926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45576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327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407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324</v>
      </c>
      <c r="C17" s="134" t="s">
        <v>416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4" t="str">
        <f>IFERROR(INDEX(Расходка[Наименование расходного материала],MATCH(Расходка[[#This Row],[№]],Поиск_расходки[Индекс3],0)),"")</f>
        <v>Fielder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Fielder XT-A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Fielder XT-R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1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2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3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</v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BMS, Integtity</v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DES, Calipso</v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NanoMed</v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1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Firehawk</v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67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68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1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69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0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1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3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4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5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76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77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2024-10-11T19:53:05Z</cp:lastPrinted>
  <dcterms:created xsi:type="dcterms:W3CDTF">2015-06-05T18:19:34Z</dcterms:created>
  <dcterms:modified xsi:type="dcterms:W3CDTF">2024-10-11T19:53:12Z</dcterms:modified>
</cp:coreProperties>
</file>