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10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3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66" i="1" s="1"/>
  <c r="S67" i="1"/>
  <c r="S44" i="1"/>
  <c r="S48" i="1"/>
  <c r="S70" i="1"/>
  <c r="S52" i="1"/>
  <c r="S45" i="1"/>
  <c r="S51" i="1"/>
  <c r="S64" i="1"/>
  <c r="H75" i="1"/>
  <c r="U65" i="1" s="1"/>
  <c r="S75" i="1"/>
  <c r="S68" i="1"/>
  <c r="S49" i="1"/>
  <c r="S46" i="1"/>
  <c r="S62" i="1"/>
  <c r="S50" i="1"/>
  <c r="S57" i="1"/>
  <c r="S39" i="1"/>
  <c r="S4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5" i="1"/>
  <c r="S37" i="1"/>
  <c r="S19" i="1"/>
  <c r="S27" i="1"/>
  <c r="S23" i="1"/>
  <c r="S14" i="1"/>
  <c r="S7" i="1"/>
  <c r="S22" i="1"/>
  <c r="S38" i="1"/>
  <c r="S34" i="1"/>
  <c r="S16" i="1"/>
  <c r="S26" i="1"/>
  <c r="S9" i="1"/>
  <c r="S24" i="1"/>
  <c r="S18" i="1"/>
  <c r="S17" i="1"/>
  <c r="S33" i="1"/>
  <c r="S32" i="1"/>
  <c r="S28" i="1" l="1"/>
  <c r="S30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73" i="1"/>
  <c r="S59" i="1"/>
  <c r="S58" i="1"/>
  <c r="S42" i="1"/>
  <c r="S69" i="1"/>
  <c r="S40" i="1"/>
  <c r="S63" i="1"/>
  <c r="S53" i="1"/>
  <c r="S54" i="1"/>
  <c r="S74" i="1"/>
  <c r="S60" i="1"/>
  <c r="S47" i="1"/>
  <c r="S41" i="1"/>
  <c r="S65" i="1"/>
  <c r="S72" i="1"/>
  <c r="S61" i="1"/>
  <c r="S71" i="1"/>
  <c r="S55" i="1"/>
  <c r="S5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5" i="1" s="1"/>
  <c r="I75" i="1"/>
  <c r="V73" i="1" s="1"/>
  <c r="W62" i="1"/>
  <c r="W39" i="1"/>
  <c r="W54" i="1"/>
  <c r="W47" i="1"/>
  <c r="W55" i="1"/>
  <c r="W57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62" i="1"/>
  <c r="V5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57" i="1" l="1"/>
  <c r="V71" i="1"/>
  <c r="V40" i="1"/>
  <c r="V58" i="1"/>
  <c r="V68" i="1"/>
  <c r="V51" i="1"/>
  <c r="W50" i="1"/>
  <c r="W69" i="1"/>
  <c r="W71" i="1"/>
  <c r="W42" i="1"/>
  <c r="W48" i="1"/>
  <c r="V61" i="1"/>
  <c r="V55" i="1"/>
  <c r="V52" i="1"/>
  <c r="V67" i="1"/>
  <c r="V64" i="1"/>
  <c r="V74" i="1"/>
  <c r="V63" i="1"/>
  <c r="V46" i="1"/>
  <c r="V66" i="1"/>
  <c r="V47" i="1"/>
  <c r="V49" i="1"/>
  <c r="V54" i="1"/>
  <c r="V43" i="1"/>
  <c r="V70" i="1"/>
  <c r="V45" i="1"/>
  <c r="V72" i="1"/>
  <c r="V44" i="1"/>
  <c r="V65" i="1"/>
  <c r="V59" i="1"/>
  <c r="V48" i="1"/>
  <c r="V69" i="1"/>
  <c r="V42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5" i="1" s="1"/>
  <c r="X3" i="1"/>
  <c r="X18" i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X35" i="1" l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L75" i="1" s="1"/>
  <c r="Y75" i="1" s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<sst xmlns="http://schemas.openxmlformats.org/spreadsheetml/2006/main" count="885" uniqueCount="536">
  <si>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</si>
  <si>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</si>
  <si>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</si>
  <si>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</si>
  <si>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</si>
  <si>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</si>
  <si>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</si>
  <si>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</si>
  <si>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</si>
  <si>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</si>
  <si>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</si>
  <si>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</si>
  <si>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</si>
  <si>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</si>
  <si>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</si>
  <si>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</si>
  <si>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</si>
  <si>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</si>
  <si>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</si>
  <si>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</si>
  <si>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</si>
  <si>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</si>
  <si>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</si>
  <si>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</si>
  <si>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</si>
  <si>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</si>
  <si>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</si>
  <si>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</si>
  <si>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</si>
  <si>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</si>
  <si>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</si>
  <si>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</si>
  <si>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</si>
  <si>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</si>
  <si>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</si>
  <si>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</si>
  <si>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</si>
  <si>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</si>
  <si>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</si>
  <si>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</si>
  <si>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</si>
  <si>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</si>
  <si>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</si>
  <si>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</si>
  <si>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</si>
  <si>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</si>
  <si>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</si>
  <si>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</si>
  <si>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</si>
  <si>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</si>
  <si>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</si>
  <si>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</si>
  <si>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</si>
  <si>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</si>
  <si>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</si>
  <si>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</si>
  <si>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</si>
  <si>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</si>
  <si>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</si>
  <si>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</si>
  <si>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</si>
  <si>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</si>
  <si>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</si>
  <si>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</si>
  <si>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</si>
  <si>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</si>
  <si>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</si>
  <si>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</si>
  <si>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</si>
  <si>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</si>
  <si>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</si>
  <si>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</si>
  <si>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</si>
  <si>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</si>
  <si>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</si>
  <si>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</si>
  <si>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</si>
  <si>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</si>
  <si>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</si>
  <si>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</si>
  <si>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</si>
  <si>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</si>
  <si>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</si>
  <si>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</si>
  <si>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</si>
  <si>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</si>
  <si>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</si>
  <si>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</si>
  <si>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</si>
  <si>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</si>
  <si>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</si>
  <si>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</si>
  <si>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</si>
  <si>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</si>
  <si>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</si>
  <si>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</si>
  <si>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</si>
  <si>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</si>
  <si>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</si>
  <si>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</si>
  <si>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</si>
  <si>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</si>
  <si>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</si>
  <si>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</si>
  <si>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</si>
  <si>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</si>
  <si>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</si>
  <si>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</si>
  <si>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</si>
  <si>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</si>
  <si>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</si>
  <si>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</si>
  <si>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</si>
  <si>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</si>
  <si>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</si>
  <si>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</si>
  <si>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</si>
  <si>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</si>
  <si>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</si>
  <si>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</si>
  <si>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</si>
  <si>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</si>
  <si>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</si>
  <si>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</si>
  <si>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</si>
  <si>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</si>
  <si>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</si>
  <si>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</si>
  <si>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</si>
  <si>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</si>
  <si>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</si>
  <si>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</si>
  <si>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</si>
  <si>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</si>
  <si>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</si>
  <si>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</si>
  <si>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</si>
  <si>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</si>
  <si>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</si>
  <si>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</si>
  <si>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</si>
  <si>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</si>
  <si>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</si>
  <si>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</si>
  <si>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</si>
  <si>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</si>
  <si>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</si>
  <si>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</si>
  <si>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</si>
  <si>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</si>
  <si>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</si>
  <si>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</si>
  <si>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</si>
  <si>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</si>
  <si>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</si>
  <si>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</si>
  <si>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</si>
  <si>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</si>
  <si>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</si>
  <si>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</si>
  <si>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</si>
  <si>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</si>
  <si>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</si>
  <si>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</si>
  <si>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</si>
  <si>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</si>
  <si>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</si>
  <si>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</si>
  <si>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</si>
  <si>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</si>
  <si>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</si>
  <si>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</si>
  <si>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</si>
  <si>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</si>
  <si>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</si>
  <si>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</si>
  <si>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</si>
  <si>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</si>
  <si>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</si>
  <si>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</si>
  <si>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</si>
  <si>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</si>
  <si>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</si>
  <si>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</si>
  <si>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</si>
  <si>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</si>
  <si>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</si>
  <si>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</si>
  <si>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</si>
  <si>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</si>
  <si>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</si>
  <si>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</si>
  <si>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</si>
  <si>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</si>
  <si>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</si>
  <si>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</si>
  <si>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</si>
  <si>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</si>
  <si>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</si>
  <si>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</si>
  <si>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</si>
  <si>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</si>
  <si>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</si>
  <si>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</si>
  <si>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</si>
  <si>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</si>
  <si>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</si>
  <si>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</si>
  <si>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</si>
  <si>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</si>
  <si>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</si>
  <si>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</si>
  <si>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</si>
  <si>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</si>
  <si>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</si>
  <si>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</si>
  <si>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</si>
  <si>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</si>
  <si>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</si>
  <si>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</si>
  <si>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</si>
  <si>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</si>
  <si>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</si>
  <si>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</si>
  <si>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</si>
  <si>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</si>
  <si>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</si>
  <si>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</si>
  <si>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</si>
  <si>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</si>
  <si>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</si>
  <si>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</si>
  <si>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</si>
  <si>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</si>
  <si>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</si>
  <si>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</si>
  <si>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</si>
  <si>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</si>
  <si>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</si>
  <si>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</si>
  <si>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</si>
  <si>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</si>
  <si>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</si>
  <si>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</si>
  <si>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</si>
  <si>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</si>
  <si>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</si>
  <si>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</si>
  <si>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</si>
  <si>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</si>
  <si>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</si>
  <si>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</si>
  <si>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</si>
  <si>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</si>
  <si>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</si>
  <si>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</si>
  <si>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</si>
  <si>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</si>
  <si>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</si>
  <si>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</si>
  <si>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</si>
  <si>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</si>
  <si>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</si>
  <si>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</si>
  <si>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</si>
  <si>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</si>
  <si>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</si>
  <si>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</si>
  <si>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</si>
  <si>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</si>
  <si>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</si>
  <si>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</si>
  <si>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</si>
  <si>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</si>
  <si>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</si>
  <si>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</si>
  <si>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</si>
  <si>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</si>
  <si>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</si>
  <si>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</si>
  <si>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</si>
  <si>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</si>
  <si>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</si>
  <si>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</si>
  <si>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</si>
  <si>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</si>
  <si>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</si>
  <si>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</si>
  <si>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</si>
  <si>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</si>
  <si>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</si>
  <si>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</si>
  <si>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</si>
  <si>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</si>
  <si>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</si>
  <si>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</si>
  <si>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</si>
  <si>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</si>
  <si>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</si>
  <si>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</si>
  <si>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</si>
  <si>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</si>
  <si>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</si>
  <si>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</si>
  <si>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</si>
  <si>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</si>
  <si>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</si>
  <si>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</si>
  <si>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</si>
  <si>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</si>
  <si>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</si>
  <si>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</si>
  <si>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</si>
  <si>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</si>
  <si>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</si>
  <si>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</si>
  <si>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</si>
  <si>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</si>
  <si>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</si>
  <si>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</si>
  <si>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</si>
  <si>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</si>
  <si>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</si>
  <si>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</si>
  <si>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</si>
  <si>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</si>
  <si>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</si>
  <si>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</si>
  <si>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</si>
  <si>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</si>
  <si>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</si>
  <si>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</si>
  <si>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</si>
  <si>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</si>
  <si>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</si>
  <si>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</si>
  <si>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</si>
  <si>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</si>
  <si>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</si>
  <si>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</si>
  <si>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</si>
  <si>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</si>
  <si>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</si>
  <si>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</si>
  <si>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</si>
  <si>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</si>
  <si>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</si>
  <si>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</si>
  <si>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</si>
  <si>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</si>
  <si>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</si>
  <si>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</si>
  <si>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</si>
  <si>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</si>
  <si>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</si>
  <si>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</si>
  <si>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</si>
  <si>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</si>
  <si>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</si>
  <si>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</si>
  <si>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</si>
  <si>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</si>
  <si>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</si>
  <si>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</si>
  <si>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</si>
  <si>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</si>
  <si>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</si>
  <si>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</si>
  <si>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</si>
  <si>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</si>
  <si>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</si>
  <si>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</si>
  <si>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</si>
  <si>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</si>
  <si>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</si>
  <si>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</si>
  <si>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</si>
  <si>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</si>
  <si>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</si>
  <si>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</si>
  <si>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</si>
  <si>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</si>
  <si>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</si>
  <si>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</si>
  <si>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</si>
  <si>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</si>
  <si>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</si>
  <si>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</si>
  <si>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</si>
  <si>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</si>
  <si>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</si>
  <si>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</si>
  <si>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</si>
  <si>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</si>
  <si>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</si>
  <si>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</si>
  <si>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</si>
  <si>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</si>
  <si>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</si>
  <si>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</si>
  <si>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</si>
  <si>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</si>
  <si>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</si>
  <si>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</si>
  <si>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</si>
  <si>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</si>
  <si>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</si>
  <si>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</si>
  <si>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</si>
  <si>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</si>
  <si>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</si>
  <si>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</si>
  <si>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</si>
  <si>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</si>
  <si>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</si>
  <si>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</si>
  <si>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</si>
  <si>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</si>
  <si>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</si>
  <si>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</si>
  <si>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</si>
  <si>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</si>
  <si>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</si>
  <si>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</si>
  <si>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</si>
  <si>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</si>
  <si>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</si>
  <si>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</si>
  <si>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</si>
  <si>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</si>
  <si>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</si>
  <si>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</si>
  <si>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</si>
  <si>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</si>
  <si>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</si>
  <si>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</si>
  <si>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</si>
  <si>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</si>
  <si>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</si>
  <si>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</si>
  <si>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</si>
  <si>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</si>
  <si>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</si>
  <si>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</si>
  <si>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</si>
  <si>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</si>
  <si>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</si>
  <si>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</si>
  <si>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</si>
  <si>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</si>
  <si>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</si>
  <si>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</si>
  <si>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</si>
  <si>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</si>
  <si>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</si>
  <si>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</si>
  <si>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</si>
  <si>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</si>
  <si>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</si>
  <si>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</si>
  <si>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</si>
  <si>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</si>
  <si>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</si>
  <si>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</si>
  <si>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</si>
  <si>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</si>
  <si>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</si>
  <si>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</si>
  <si>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</si>
  <si>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</si>
  <si>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</si>
  <si>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</si>
  <si>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</si>
  <si>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</si>
  <si>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</si>
  <si>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</si>
  <si>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</si>
  <si>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</si>
  <si>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</si>
  <si>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</si>
  <si>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</si>
  <si>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</si>
  <si>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</si>
  <si>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</si>
  <si>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</si>
  <si>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</si>
  <si>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</si>
  <si>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</si>
  <si>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</si>
  <si>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</si>
  <si>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</si>
  <si>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</si>
  <si>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</si>
  <si>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</si>
  <si>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</si>
  <si>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</si>
  <si>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</si>
  <si>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</si>
  <si>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</si>
  <si>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</si>
  <si>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</si>
  <si>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</si>
  <si>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</si>
  <si>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</si>
  <si>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</si>
  <si>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</si>
  <si>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</si>
  <si>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</si>
  <si>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</si>
  <si>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</si>
  <si>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</si>
  <si>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</si>
  <si>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</si>
  <si>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</si>
  <si>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</si>
  <si>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</si>
  <si>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</si>
  <si>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</si>
  <si>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</si>
  <si>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</si>
  <si>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</si>
  <si>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</si>
  <si>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Правый</t>
  </si>
  <si>
    <t>Abbot Whisper MS</t>
  </si>
  <si>
    <t>Abbot Whisper LS</t>
  </si>
  <si>
    <t>20 ml</t>
  </si>
  <si>
    <t>Косилов А.Н.</t>
  </si>
  <si>
    <t>08:42</t>
  </si>
  <si>
    <t>неровности контуров дист/3</t>
  </si>
  <si>
    <t>эксцентричный устьевой стеноз 70%, неровности контуров проксимального сегмента, стенозы среднего сегмента 80%. Антеградный кровоток  TIMI III.</t>
  </si>
  <si>
    <t>бифуркационный стеноз ОА/ВТК (по medina 1,1,1): ОА - 90%, устье ВТК - 90%. Антеградный кровоток  TIMI III.</t>
  </si>
  <si>
    <t>Совместно с д/кардиологом, а так же зав. 35 отд. Розанова Д.В.,  зав. 24 отд, Староверова И.Н. рекомендовано ЧКВ бассейна ПКА как первый этап реваскуляризации миокарда.</t>
  </si>
  <si>
    <t>пролонгированный стеноз среднего сегмента с макс.степенью стенозирования 90%. Антеградный кровоток  TIMI III.</t>
  </si>
  <si>
    <t>Устье ПКА катетеризировано проводниковым катетером Launcher JR 4.0 6Fr. Коронарный проводник shunmei (1 шт) проведен в дистальный сегмент ПКА. Предилатация значимого стеноза БК Колибри 2,5-15 мм, давлением 16 атм. В зону остаточного стеноза среднего сегмента ПКА имплантирован стент DES Resolute Integrity 3,5-38 мм, давлением 12 атм. Постдилатация и оптимизация стента на всём протяжении БК NC Аскиома 3.75 - 12 мм, давлением до 18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</si>
  <si>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r>
      <rPr>
        <sz val="11"/>
        <color theme="1"/>
        <rFont val="Calibri"/>
        <family val="2"/>
        <charset val="204"/>
        <scheme val="minor"/>
      </rPr>
      <t>1) Контроль места пункции, повязка  на руке до 6 ч. 2) Консультация кардиохирурга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</si>
  <si>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3,75 - 12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</si>
</sst>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>
      <alignment horizontal="justify" vertical="top" wrapText="1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M17" sqref="M1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8" t="s">
        <v>213</v>
      </c>
      <c r="B6" s="219"/>
      <c r="C6" s="219"/>
      <c r="D6" s="219"/>
      <c r="E6" s="219"/>
      <c r="F6" s="219"/>
      <c r="G6" s="219"/>
      <c r="H6" s="220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45574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0.5625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0.57638888888888895</v>
      </c>
      <c r="C10" s="55"/>
      <c r="D10" s="95" t="s">
        <v>173</v>
      </c>
      <c r="E10" s="93"/>
      <c r="F10" s="93"/>
      <c r="G10" s="24" t="s">
        <v>168</v>
      </c>
      <c r="H10" s="26"/>
    </row>
    <row r="11" spans="1:8" ht="17.25" thickTop="1" thickBot="1">
      <c r="A11" s="89" t="s">
        <v>192</v>
      </c>
      <c r="B11" s="203" t="s">
        <v>526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23283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61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28185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527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4740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9.0060000000000002</v>
      </c>
    </row>
    <row r="18" spans="1:8" ht="14.45" customHeight="1">
      <c r="A18" s="57" t="s">
        <v>188</v>
      </c>
      <c r="B18" s="87" t="s">
        <v>522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1" t="s">
        <v>528</v>
      </c>
      <c r="C20" s="222"/>
      <c r="D20" s="222"/>
      <c r="E20" s="222"/>
      <c r="F20" s="222"/>
      <c r="G20" s="222"/>
      <c r="H20" s="223"/>
    </row>
    <row r="21" spans="1:8">
      <c r="A21" s="58"/>
      <c r="B21" s="224"/>
      <c r="C21" s="224"/>
      <c r="D21" s="224"/>
      <c r="E21" s="224"/>
      <c r="F21" s="224"/>
      <c r="G21" s="224"/>
      <c r="H21" s="225"/>
    </row>
    <row r="22" spans="1:8" ht="15.6" customHeight="1">
      <c r="A22" s="59" t="s">
        <v>271</v>
      </c>
      <c r="B22" s="226" t="s">
        <v>529</v>
      </c>
      <c r="C22" s="226"/>
      <c r="D22" s="226"/>
      <c r="E22" s="226"/>
      <c r="F22" s="226"/>
      <c r="G22" s="226"/>
      <c r="H22" s="227"/>
    </row>
    <row r="23" spans="1:8" ht="14.45" customHeight="1">
      <c r="A23" s="38"/>
      <c r="B23" s="228"/>
      <c r="C23" s="228"/>
      <c r="D23" s="228"/>
      <c r="E23" s="228"/>
      <c r="F23" s="228"/>
      <c r="G23" s="228"/>
      <c r="H23" s="229"/>
    </row>
    <row r="24" spans="1:8" ht="14.45" customHeight="1">
      <c r="A24" s="6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38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40"/>
      <c r="B26" s="230"/>
      <c r="C26" s="230"/>
      <c r="D26" s="230"/>
      <c r="E26" s="230"/>
      <c r="F26" s="230"/>
      <c r="G26" s="230"/>
      <c r="H26" s="231"/>
    </row>
    <row r="27" spans="1:8" ht="14.45" customHeight="1">
      <c r="A27" s="59" t="s">
        <v>272</v>
      </c>
      <c r="B27" s="226" t="s">
        <v>530</v>
      </c>
      <c r="C27" s="226"/>
      <c r="D27" s="226"/>
      <c r="E27" s="226"/>
      <c r="F27" s="226"/>
      <c r="G27" s="226"/>
      <c r="H27" s="227"/>
    </row>
    <row r="28" spans="1:8" ht="15.6" customHeight="1">
      <c r="A28" s="38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38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32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33"/>
      <c r="B31" s="230"/>
      <c r="C31" s="230"/>
      <c r="D31" s="230"/>
      <c r="E31" s="230"/>
      <c r="F31" s="230"/>
      <c r="G31" s="230"/>
      <c r="H31" s="231"/>
    </row>
    <row r="32" spans="1:8" ht="14.45" customHeight="1">
      <c r="A32" s="59" t="s">
        <v>273</v>
      </c>
      <c r="B32" s="226" t="s">
        <v>532</v>
      </c>
      <c r="C32" s="226"/>
      <c r="D32" s="226"/>
      <c r="E32" s="226"/>
      <c r="F32" s="226"/>
      <c r="G32" s="226"/>
      <c r="H32" s="227"/>
    </row>
    <row r="33" spans="1:8" ht="14.45" customHeight="1">
      <c r="A33" s="38"/>
      <c r="B33" s="228"/>
      <c r="C33" s="228"/>
      <c r="D33" s="228"/>
      <c r="E33" s="228"/>
      <c r="F33" s="228"/>
      <c r="G33" s="228"/>
      <c r="H33" s="229"/>
    </row>
    <row r="34" spans="1:8" ht="15.6" customHeight="1">
      <c r="A34" s="38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38"/>
      <c r="B35" s="228"/>
      <c r="C35" s="228"/>
      <c r="D35" s="228"/>
      <c r="E35" s="228"/>
      <c r="F35" s="228"/>
      <c r="G35" s="228"/>
      <c r="H35" s="229"/>
    </row>
    <row r="36" spans="1:8" ht="15.6" customHeight="1">
      <c r="A36" s="38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38"/>
      <c r="D37" s="214" t="str">
        <f>IF($A$6=Вмешательства!$D$3,Вмешательства!$F$18,"")</f>
        <v/>
      </c>
      <c r="E37" s="214"/>
      <c r="F37" s="119"/>
      <c r="G37" s="119"/>
      <c r="H37" s="123"/>
    </row>
    <row r="38" spans="1:8" ht="14.45" customHeight="1">
      <c r="A38" s="38"/>
      <c r="C38" s="124"/>
      <c r="D38" s="215"/>
      <c r="E38" s="216"/>
      <c r="F38" s="216"/>
      <c r="G38" s="216"/>
      <c r="H38" s="217"/>
    </row>
    <row r="39" spans="1:8" ht="14.45" customHeight="1">
      <c r="A39" s="35"/>
      <c r="B39" s="119"/>
      <c r="C39" s="124"/>
      <c r="D39" s="216"/>
      <c r="E39" s="216"/>
      <c r="F39" s="216"/>
      <c r="G39" s="216"/>
      <c r="H39" s="217"/>
    </row>
    <row r="40" spans="1:8" ht="14.45" customHeight="1">
      <c r="A40" s="35"/>
      <c r="B40" s="119"/>
      <c r="C40" s="124"/>
      <c r="D40" s="216"/>
      <c r="E40" s="216"/>
      <c r="F40" s="216"/>
      <c r="G40" s="216"/>
      <c r="H40" s="217"/>
    </row>
    <row r="41" spans="1:8" ht="14.45" customHeight="1">
      <c r="A41" s="35"/>
      <c r="B41" s="119"/>
      <c r="C41" s="124"/>
      <c r="D41" s="216"/>
      <c r="E41" s="216"/>
      <c r="F41" s="216"/>
      <c r="G41" s="216"/>
      <c r="H41" s="217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1" t="s">
        <v>531</v>
      </c>
      <c r="E43" s="212"/>
      <c r="F43" s="212"/>
      <c r="G43" s="212"/>
      <c r="H43" s="213"/>
    </row>
    <row r="44" spans="1:8" ht="14.45" customHeight="1">
      <c r="A44" s="35"/>
      <c r="B44" s="119"/>
      <c r="C44" s="126"/>
      <c r="D44" s="212"/>
      <c r="E44" s="212"/>
      <c r="F44" s="212"/>
      <c r="G44" s="212"/>
      <c r="H44" s="213"/>
    </row>
    <row r="45" spans="1:8" ht="14.45" customHeight="1">
      <c r="A45" s="35"/>
      <c r="B45" s="119"/>
      <c r="C45" s="126"/>
      <c r="D45" s="212"/>
      <c r="E45" s="212"/>
      <c r="F45" s="212"/>
      <c r="G45" s="212"/>
      <c r="H45" s="213"/>
    </row>
    <row r="46" spans="1:8">
      <c r="A46" s="35"/>
      <c r="B46" s="119"/>
      <c r="C46" s="126"/>
      <c r="D46" s="212"/>
      <c r="E46" s="212"/>
      <c r="F46" s="212"/>
      <c r="G46" s="212"/>
      <c r="H46" s="213"/>
    </row>
    <row r="47" spans="1:8">
      <c r="A47" s="38"/>
      <c r="C47" s="126"/>
      <c r="D47" s="212"/>
      <c r="E47" s="212"/>
      <c r="F47" s="212"/>
      <c r="G47" s="212"/>
      <c r="H47" s="213"/>
    </row>
    <row r="48" spans="1:8">
      <c r="A48" s="38"/>
      <c r="C48" s="126"/>
      <c r="D48" s="212"/>
      <c r="E48" s="212"/>
      <c r="F48" s="212"/>
      <c r="G48" s="212"/>
      <c r="H48" s="213"/>
    </row>
    <row r="49" spans="1:13">
      <c r="A49" s="38"/>
      <c r="B49" s="205"/>
      <c r="C49" s="206"/>
      <c r="D49" s="212"/>
      <c r="E49" s="212"/>
      <c r="F49" s="212"/>
      <c r="G49" s="212"/>
      <c r="H49" s="213"/>
    </row>
    <row r="50" spans="1:13">
      <c r="A50" s="38"/>
      <c r="D50" s="212"/>
      <c r="E50" s="212"/>
      <c r="F50" s="212"/>
      <c r="G50" s="212"/>
      <c r="H50" s="213"/>
      <c r="M50" t="s">
        <v>211</v>
      </c>
    </row>
    <row r="51" spans="1:13">
      <c r="A51" s="62" t="s">
        <v>199</v>
      </c>
      <c r="B51" s="63" t="s">
        <v>521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5" zoomScaleNormal="100" zoomScaleSheetLayoutView="100" zoomScalePageLayoutView="90" workbookViewId="0">
      <selection activeCell="K12" sqref="K1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2" t="s">
        <v>208</v>
      </c>
      <c r="B6" s="243"/>
      <c r="C6" s="243"/>
      <c r="D6" s="243"/>
      <c r="E6" s="243"/>
      <c r="F6" s="243"/>
      <c r="G6" s="243"/>
      <c r="H6" s="244"/>
    </row>
    <row r="7" spans="1:8" ht="21.6" customHeight="1">
      <c r="A7" s="242"/>
      <c r="B7" s="243"/>
      <c r="C7" s="243"/>
      <c r="D7" s="243"/>
      <c r="E7" s="243"/>
      <c r="F7" s="243"/>
      <c r="G7" s="243"/>
      <c r="H7" s="244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1" t="s">
        <v>216</v>
      </c>
      <c r="D8" s="241"/>
      <c r="E8" s="241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1"/>
      <c r="D9" s="241"/>
      <c r="E9" s="241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5"/>
      <c r="D10" s="245"/>
      <c r="E10" s="245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45574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0.57638888888888895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0.60416666666666663</v>
      </c>
      <c r="C14" s="12"/>
      <c r="D14" s="95" t="s">
        <v>173</v>
      </c>
      <c r="E14" s="93"/>
      <c r="F14" s="93"/>
      <c r="G14" s="80" t="str">
        <f>КАГ!G10</f>
        <v>Тарасова Н.В.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2.7777777777777679E-2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Косилов А.Н.</v>
      </c>
      <c r="C16" s="200">
        <f>LEN(КАГ!B11)</f>
        <v>12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23283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61</v>
      </c>
      <c r="H18" s="39"/>
    </row>
    <row r="19" spans="1:8" ht="14.45" customHeight="1">
      <c r="A19" s="15" t="s">
        <v>12</v>
      </c>
      <c r="B19" s="68">
        <f>КАГ!B14</f>
        <v>28185</v>
      </c>
      <c r="C19" s="69"/>
      <c r="D19" s="69"/>
      <c r="E19" s="69"/>
      <c r="F19" s="69"/>
      <c r="G19" s="165" t="s">
        <v>399</v>
      </c>
      <c r="H19" s="180" t="str">
        <f>КАГ!H15</f>
        <v>08:42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4740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9.0060000000000002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9" t="s">
        <v>533</v>
      </c>
      <c r="B25" s="250"/>
      <c r="C25" s="250"/>
      <c r="D25" s="250"/>
      <c r="E25" s="250"/>
      <c r="F25" s="250"/>
      <c r="G25" s="250"/>
      <c r="H25" s="251"/>
    </row>
    <row r="26" spans="1:8" ht="14.45" customHeight="1">
      <c r="A26" s="252"/>
      <c r="B26" s="250"/>
      <c r="C26" s="250"/>
      <c r="D26" s="250"/>
      <c r="E26" s="250"/>
      <c r="F26" s="250"/>
      <c r="G26" s="250"/>
      <c r="H26" s="251"/>
    </row>
    <row r="27" spans="1:8" ht="14.45" customHeight="1">
      <c r="A27" s="252"/>
      <c r="B27" s="250"/>
      <c r="C27" s="250"/>
      <c r="D27" s="250"/>
      <c r="E27" s="250"/>
      <c r="F27" s="250"/>
      <c r="G27" s="250"/>
      <c r="H27" s="251"/>
    </row>
    <row r="28" spans="1:8" ht="14.45" customHeight="1">
      <c r="A28" s="252"/>
      <c r="B28" s="250"/>
      <c r="C28" s="250"/>
      <c r="D28" s="250"/>
      <c r="E28" s="250"/>
      <c r="F28" s="250"/>
      <c r="G28" s="250"/>
      <c r="H28" s="251"/>
    </row>
    <row r="29" spans="1:8" ht="14.45" customHeight="1">
      <c r="A29" s="252"/>
      <c r="B29" s="250"/>
      <c r="C29" s="250"/>
      <c r="D29" s="250"/>
      <c r="E29" s="250"/>
      <c r="F29" s="250"/>
      <c r="G29" s="250"/>
      <c r="H29" s="251"/>
    </row>
    <row r="30" spans="1:8" ht="14.45" customHeight="1">
      <c r="A30" s="252"/>
      <c r="B30" s="250"/>
      <c r="C30" s="250"/>
      <c r="D30" s="250"/>
      <c r="E30" s="250"/>
      <c r="F30" s="250"/>
      <c r="G30" s="250"/>
      <c r="H30" s="251"/>
    </row>
    <row r="31" spans="1:8" ht="14.45" customHeight="1">
      <c r="A31" s="252"/>
      <c r="B31" s="250"/>
      <c r="C31" s="250"/>
      <c r="D31" s="250"/>
      <c r="E31" s="250"/>
      <c r="F31" s="250"/>
      <c r="G31" s="250"/>
      <c r="H31" s="251"/>
    </row>
    <row r="32" spans="1:8" ht="14.45" customHeight="1">
      <c r="A32" s="252"/>
      <c r="B32" s="250"/>
      <c r="C32" s="250"/>
      <c r="D32" s="250"/>
      <c r="E32" s="250"/>
      <c r="F32" s="250"/>
      <c r="G32" s="250"/>
      <c r="H32" s="251"/>
    </row>
    <row r="33" spans="1:12" ht="14.45" customHeight="1">
      <c r="A33" s="252"/>
      <c r="B33" s="250"/>
      <c r="C33" s="250"/>
      <c r="D33" s="250"/>
      <c r="E33" s="250"/>
      <c r="F33" s="250"/>
      <c r="G33" s="250"/>
      <c r="H33" s="251"/>
    </row>
    <row r="34" spans="1:12" ht="14.45" customHeight="1">
      <c r="A34" s="252"/>
      <c r="B34" s="250"/>
      <c r="C34" s="250"/>
      <c r="D34" s="250"/>
      <c r="E34" s="250"/>
      <c r="F34" s="250"/>
      <c r="G34" s="250"/>
      <c r="H34" s="251"/>
    </row>
    <row r="35" spans="1:12" ht="14.45" customHeight="1">
      <c r="A35" s="252"/>
      <c r="B35" s="250"/>
      <c r="C35" s="250"/>
      <c r="D35" s="250"/>
      <c r="E35" s="250"/>
      <c r="F35" s="250"/>
      <c r="G35" s="250"/>
      <c r="H35" s="251"/>
    </row>
    <row r="36" spans="1:12" ht="14.45" customHeight="1">
      <c r="A36" s="252"/>
      <c r="B36" s="250"/>
      <c r="C36" s="250"/>
      <c r="D36" s="250"/>
      <c r="E36" s="250"/>
      <c r="F36" s="250"/>
      <c r="G36" s="250"/>
      <c r="H36" s="251"/>
    </row>
    <row r="37" spans="1:12" ht="14.45" customHeight="1">
      <c r="A37" s="252"/>
      <c r="B37" s="250"/>
      <c r="C37" s="250"/>
      <c r="D37" s="250"/>
      <c r="E37" s="250"/>
      <c r="F37" s="250"/>
      <c r="G37" s="250"/>
      <c r="H37" s="251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525</v>
      </c>
      <c r="C40" s="120"/>
      <c r="D40" s="246" t="s">
        <v>534</v>
      </c>
      <c r="E40" s="247"/>
      <c r="F40" s="247"/>
      <c r="G40" s="247"/>
      <c r="H40" s="248"/>
    </row>
    <row r="41" spans="1:12" ht="14.45" customHeight="1">
      <c r="A41" s="32"/>
      <c r="B41" s="28"/>
      <c r="C41" s="120"/>
      <c r="D41" s="247"/>
      <c r="E41" s="247"/>
      <c r="F41" s="247"/>
      <c r="G41" s="247"/>
      <c r="H41" s="248"/>
    </row>
    <row r="42" spans="1:12" ht="14.45" customHeight="1">
      <c r="A42" s="32"/>
      <c r="B42" s="28"/>
      <c r="C42" s="120"/>
      <c r="D42" s="247"/>
      <c r="E42" s="247"/>
      <c r="F42" s="247"/>
      <c r="G42" s="247"/>
      <c r="H42" s="248"/>
    </row>
    <row r="43" spans="1:12" ht="14.45" customHeight="1">
      <c r="A43" s="32"/>
      <c r="B43" s="28"/>
      <c r="C43" s="120"/>
      <c r="D43" s="247"/>
      <c r="E43" s="247"/>
      <c r="F43" s="247"/>
      <c r="G43" s="247"/>
      <c r="H43" s="248"/>
    </row>
    <row r="44" spans="1:12" ht="14.45" customHeight="1">
      <c r="A44" s="32"/>
      <c r="B44" s="28"/>
      <c r="C44" s="120"/>
      <c r="D44" s="247"/>
      <c r="E44" s="247"/>
      <c r="F44" s="247"/>
      <c r="G44" s="247"/>
      <c r="H44" s="248"/>
      <c r="L44" s="160"/>
    </row>
    <row r="45" spans="1:12" ht="14.45" customHeight="1">
      <c r="A45" s="32"/>
      <c r="B45" s="28"/>
      <c r="C45" s="120"/>
      <c r="D45" s="247"/>
      <c r="E45" s="247"/>
      <c r="F45" s="247"/>
      <c r="G45" s="247"/>
      <c r="H45" s="248"/>
    </row>
    <row r="46" spans="1:12" ht="14.45" customHeight="1">
      <c r="A46" s="32"/>
      <c r="B46" s="28"/>
      <c r="C46" s="120"/>
      <c r="D46" s="247"/>
      <c r="E46" s="247"/>
      <c r="F46" s="247"/>
      <c r="G46" s="247"/>
      <c r="H46" s="248"/>
    </row>
    <row r="47" spans="1:12" ht="14.45" customHeight="1">
      <c r="A47" s="38"/>
      <c r="C47" s="120"/>
      <c r="D47" s="247"/>
      <c r="E47" s="247"/>
      <c r="F47" s="247"/>
      <c r="G47" s="247"/>
      <c r="H47" s="248"/>
    </row>
    <row r="48" spans="1:12" ht="14.45" customHeight="1">
      <c r="A48" s="38"/>
      <c r="C48" s="120"/>
      <c r="D48" s="247"/>
      <c r="E48" s="247"/>
      <c r="F48" s="247"/>
      <c r="G48" s="247"/>
      <c r="H48" s="248"/>
    </row>
    <row r="49" spans="1:8" ht="14.45" customHeight="1">
      <c r="A49" s="38"/>
      <c r="C49" s="120"/>
      <c r="D49" s="247"/>
      <c r="E49" s="247"/>
      <c r="F49" s="247"/>
      <c r="G49" s="247"/>
      <c r="H49" s="248"/>
    </row>
    <row r="50" spans="1:8">
      <c r="A50" s="62" t="s">
        <v>199</v>
      </c>
      <c r="B50" s="63" t="s">
        <v>521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2" t="s">
        <v>371</v>
      </c>
      <c r="B52" s="233"/>
      <c r="C52" s="233"/>
      <c r="D52" s="233"/>
      <c r="E52" s="233"/>
      <c r="F52" s="234"/>
      <c r="H52" s="39"/>
    </row>
    <row r="53" spans="1:8" ht="15" customHeight="1">
      <c r="A53" s="235"/>
      <c r="B53" s="236"/>
      <c r="C53" s="236"/>
      <c r="D53" s="236"/>
      <c r="E53" s="236"/>
      <c r="F53" s="237"/>
      <c r="G53" s="74" t="str">
        <f>IF(ISBLANK(H13),"",H13)</f>
        <v/>
      </c>
      <c r="H53" s="64"/>
    </row>
    <row r="54" spans="1:8">
      <c r="A54" s="238"/>
      <c r="B54" s="239"/>
      <c r="C54" s="239"/>
      <c r="D54" s="239"/>
      <c r="E54" s="239"/>
      <c r="F54" s="240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9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10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неровности контуров дист/3
Бассейн ПНА:   эксцентричный устьевой стеноз 70%, неровности контуров проксимального сегмента, стенозы среднего сегмента 80%. Антеградный кровоток  TIMI III.
Бассейн  ОА:   бифуркационный стеноз ОА/ВТК (по medina 1,1,1): ОА - 90%, устье ВТК - 90%. Антеградный кровоток  TIMI III.
Бассейн ПКА:   пролонгированный стеноз среднего сегмента с макс.степенью стенозирования 90%. Антеградный кровоток  TIMI III.</v>
      </c>
    </row>
    <row r="4" spans="1:1">
      <c r="A4" s="209"/>
    </row>
    <row r="5" spans="1:1">
      <c r="A5" s="209"/>
    </row>
    <row r="6" spans="1:1">
      <c r="A6" s="209"/>
    </row>
    <row r="7" spans="1:1">
      <c r="A7" s="209"/>
    </row>
    <row r="8" spans="1:1">
      <c r="A8" s="209"/>
    </row>
    <row r="9" spans="1:1">
      <c r="A9" s="209"/>
    </row>
  </sheetData>
  <sheetProtection algorithmName="SHA-512" hashValue="5CjkEFZWvDDIkfTACagYDYKQfDi0GDBOq5eNI6Nf+AXq1L6MJ8243nxtXqcrFPAu0m+jWYKGQ/obHMRFGzun1g==" saltValue="qVvwSrg4eyyzwfXHZj7D6w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7" sqref="H17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45574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Косилов А.Н.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23283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61</v>
      </c>
    </row>
    <row r="7" spans="1:4">
      <c r="A7" s="38"/>
      <c r="C7" s="101" t="s">
        <v>12</v>
      </c>
      <c r="D7" s="103">
        <f>КАГ!$B$14</f>
        <v>28185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45574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4" t="s">
        <v>520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4" t="s">
        <v>375</v>
      </c>
      <c r="C15" s="135" t="s">
        <v>410</v>
      </c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515</v>
      </c>
      <c r="C16" s="135" t="s">
        <v>535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4" t="s">
        <v>324</v>
      </c>
      <c r="C17" s="135" t="s">
        <v>473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4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M29" sqref="AM2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Shunmei</v>
      </c>
      <c r="T2" s="115" t="str">
        <f>IFERROR(INDEX(Расходка[Наименование расходного материала],MATCH(Расходка[[#This Row],[№]],Поиск_расходки[Индекс3],0)),"")</f>
        <v>Колибри</v>
      </c>
      <c r="U2" s="115" t="str">
        <f>IFERROR(INDEX(Расходка[Наименование расходного материала],MATCH(Расходка[[#This Row],[№]],Поиск_расходки[Индекс4],0)),"")</f>
        <v>NC АКСИОМА</v>
      </c>
      <c r="V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1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2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1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523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524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1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>BMS, Integtity</v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>DES, Calipso</v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>DES, NanoMed</v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1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>DES, Firehawk</v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66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>Launcher 6F EBU 4.0</v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67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>Launcher 6F JL 3.5</v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68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>Launcher 6F JL 4.0</v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69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>Launcher 6F JL 4.5</v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70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>Launcher 6F JR 3.5</v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71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>Launcher 6F JR 4.0</v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72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>Launcher 7F JL 3.5</v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73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>Launcher 7F JL 4.0</v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74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>Angio-Seal™ VIP</v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2024-10-09T11:55:17Z</cp:lastPrinted>
  <dcterms:created xsi:type="dcterms:W3CDTF">2015-06-05T18:19:34Z</dcterms:created>
  <dcterms:modified xsi:type="dcterms:W3CDTF">2024-10-09T11:56:09Z</dcterms:modified>
</cp:coreProperties>
</file>