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B17" i="9"/>
  <c r="B19" i="9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21" i="9" l="1"/>
  <c r="C4" i="5" l="1"/>
  <c r="C18" i="5" l="1"/>
  <c r="C2" i="3" l="1"/>
  <c r="A16" i="3" l="1"/>
  <c r="B5" i="3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66" i="1" s="1"/>
  <c r="S45" i="1"/>
  <c r="H75" i="1"/>
  <c r="U65" i="1" s="1"/>
  <c r="S49" i="1"/>
  <c r="S57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19" i="1"/>
  <c r="S7" i="1"/>
  <c r="S16" i="1"/>
  <c r="S26" i="1"/>
  <c r="S9" i="1"/>
  <c r="S24" i="1"/>
  <c r="S18" i="1"/>
  <c r="S17" i="1"/>
  <c r="S33" i="1"/>
  <c r="S32" i="1"/>
  <c r="S38" i="1" l="1"/>
  <c r="S23" i="1"/>
  <c r="S5" i="1"/>
  <c r="S43" i="1"/>
  <c r="S62" i="1"/>
  <c r="S75" i="1"/>
  <c r="S64" i="1"/>
  <c r="S70" i="1"/>
  <c r="S44" i="1"/>
  <c r="S34" i="1"/>
  <c r="S22" i="1"/>
  <c r="S14" i="1"/>
  <c r="S27" i="1"/>
  <c r="S37" i="1"/>
  <c r="S39" i="1"/>
  <c r="S50" i="1"/>
  <c r="S46" i="1"/>
  <c r="S68" i="1"/>
  <c r="S51" i="1"/>
  <c r="S52" i="1"/>
  <c r="S48" i="1"/>
  <c r="S67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73" i="1" s="1"/>
  <c r="W62" i="1"/>
  <c r="W65" i="1"/>
  <c r="W45" i="1"/>
  <c r="W40" i="1"/>
  <c r="W44" i="1"/>
  <c r="W58" i="1"/>
  <c r="W56" i="1"/>
  <c r="W60" i="1"/>
  <c r="W61" i="1"/>
  <c r="W72" i="1"/>
  <c r="W59" i="1"/>
  <c r="W43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63" i="1" l="1"/>
  <c r="W41" i="1"/>
  <c r="W55" i="1"/>
  <c r="W51" i="1"/>
  <c r="W73" i="1"/>
  <c r="W68" i="1"/>
  <c r="W74" i="1"/>
  <c r="W52" i="1"/>
  <c r="W54" i="1"/>
  <c r="W67" i="1"/>
  <c r="W49" i="1"/>
  <c r="W66" i="1"/>
  <c r="V62" i="1"/>
  <c r="W70" i="1"/>
  <c r="W53" i="1"/>
  <c r="W64" i="1"/>
  <c r="W46" i="1"/>
  <c r="W57" i="1"/>
  <c r="W47" i="1"/>
  <c r="W39" i="1"/>
  <c r="V50" i="1"/>
  <c r="V57" i="1"/>
  <c r="V71" i="1"/>
  <c r="V40" i="1"/>
  <c r="V58" i="1"/>
  <c r="V68" i="1"/>
  <c r="V51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5" i="1" s="1"/>
  <c r="X32" i="1"/>
  <c r="X56" i="1"/>
  <c r="X42" i="1"/>
  <c r="X43" i="1"/>
  <c r="X66" i="1"/>
  <c r="X38" i="1"/>
  <c r="X74" i="1"/>
  <c r="X47" i="1"/>
  <c r="X16" i="1"/>
  <c r="X50" i="1"/>
  <c r="X26" i="1"/>
  <c r="X34" i="1"/>
  <c r="X44" i="1"/>
  <c r="X45" i="1"/>
  <c r="X10" i="1"/>
  <c r="P39" i="1"/>
  <c r="N69" i="1"/>
  <c r="G64" i="1"/>
  <c r="M54" i="1"/>
  <c r="M55" i="1" s="1"/>
  <c r="L51" i="1"/>
  <c r="L52" i="1" s="1"/>
  <c r="L53" i="1" s="1"/>
  <c r="X67" i="1" l="1"/>
  <c r="X53" i="1"/>
  <c r="X72" i="1"/>
  <c r="X23" i="1"/>
  <c r="X37" i="1"/>
  <c r="X11" i="1"/>
  <c r="X24" i="1"/>
  <c r="X65" i="1"/>
  <c r="X54" i="1"/>
  <c r="X13" i="1"/>
  <c r="X71" i="1"/>
  <c r="X48" i="1"/>
  <c r="X4" i="1"/>
  <c r="X59" i="1"/>
  <c r="X6" i="1"/>
  <c r="X73" i="1"/>
  <c r="X9" i="1"/>
  <c r="X39" i="1"/>
  <c r="X29" i="1"/>
  <c r="X41" i="1"/>
  <c r="X18" i="1"/>
  <c r="X3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<sst xmlns="http://schemas.openxmlformats.org/spreadsheetml/2006/main" count="886" uniqueCount="537">
  <si>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</si>
  <si>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</si>
  <si>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</si>
  <si>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</si>
  <si>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</si>
  <si>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</si>
  <si>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</si>
  <si>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</si>
  <si>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</si>
  <si>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</si>
  <si>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</si>
  <si>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</si>
  <si>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</si>
  <si>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</si>
  <si>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</si>
  <si>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</si>
  <si>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</si>
  <si>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</si>
  <si>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</si>
  <si>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</si>
  <si>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</si>
  <si>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</si>
  <si>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</si>
  <si>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</si>
  <si>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</si>
  <si>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</si>
  <si>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</si>
  <si>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</si>
  <si>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</si>
  <si>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</si>
  <si>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</si>
  <si>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</si>
  <si>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</si>
  <si>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</si>
  <si>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</si>
  <si>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</si>
  <si>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</si>
  <si>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</si>
  <si>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</si>
  <si>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</si>
  <si>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</si>
  <si>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</si>
  <si>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</si>
  <si>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</si>
  <si>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</si>
  <si>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</si>
  <si>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</si>
  <si>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</si>
  <si>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</si>
  <si>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</si>
  <si>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</si>
  <si>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</si>
  <si>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</si>
  <si>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</si>
  <si>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</si>
  <si>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</si>
  <si>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</si>
  <si>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</si>
  <si>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</si>
  <si>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</si>
  <si>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</si>
  <si>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</si>
  <si>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</si>
  <si>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</si>
  <si>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</si>
  <si>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</si>
  <si>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</si>
  <si>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</si>
  <si>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</si>
  <si>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</si>
  <si>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</si>
  <si>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</si>
  <si>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</si>
  <si>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</si>
  <si>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</si>
  <si>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</si>
  <si>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</si>
  <si>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</si>
  <si>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</si>
  <si>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</si>
  <si>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</si>
  <si>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</si>
  <si>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</si>
  <si>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</si>
  <si>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</si>
  <si>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</si>
  <si>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</si>
  <si>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</si>
  <si>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</si>
  <si>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</si>
  <si>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</si>
  <si>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</si>
  <si>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</si>
  <si>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</si>
  <si>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</si>
  <si>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</si>
  <si>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</si>
  <si>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</si>
  <si>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</si>
  <si>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</si>
  <si>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</si>
  <si>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</si>
  <si>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</si>
  <si>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</si>
  <si>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</si>
  <si>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</si>
  <si>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</si>
  <si>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</si>
  <si>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</si>
  <si>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</si>
  <si>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</si>
  <si>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</si>
  <si>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</si>
  <si>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</si>
  <si>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</si>
  <si>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</si>
  <si>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</si>
  <si>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</si>
  <si>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</si>
  <si>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</si>
  <si>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</si>
  <si>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</si>
  <si>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</si>
  <si>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</si>
  <si>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</si>
  <si>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</si>
  <si>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</si>
  <si>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</si>
  <si>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</si>
  <si>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</si>
  <si>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</si>
  <si>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</si>
  <si>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</si>
  <si>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</si>
  <si>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</si>
  <si>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</si>
  <si>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</si>
  <si>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</si>
  <si>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</si>
  <si>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</si>
  <si>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</si>
  <si>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</si>
  <si>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</si>
  <si>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</si>
  <si>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</si>
  <si>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</si>
  <si>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</si>
  <si>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</si>
  <si>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</si>
  <si>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</si>
  <si>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</si>
  <si>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</si>
  <si>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</si>
  <si>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</si>
  <si>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</si>
  <si>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</si>
  <si>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</si>
  <si>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</si>
  <si>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</si>
  <si>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</si>
  <si>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</si>
  <si>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</si>
  <si>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</si>
  <si>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</si>
  <si>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</si>
  <si>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</si>
  <si>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</si>
  <si>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</si>
  <si>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</si>
  <si>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</si>
  <si>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</si>
  <si>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</si>
  <si>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</si>
  <si>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</si>
  <si>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</si>
  <si>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</si>
  <si>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</si>
  <si>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</si>
  <si>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</si>
  <si>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</si>
  <si>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</si>
  <si>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</si>
  <si>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</si>
  <si>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</si>
  <si>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</si>
  <si>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</si>
  <si>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</si>
  <si>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</si>
  <si>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</si>
  <si>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</si>
  <si>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</si>
  <si>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</si>
  <si>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</si>
  <si>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</si>
  <si>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</si>
  <si>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</si>
  <si>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</si>
  <si>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</si>
  <si>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</si>
  <si>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</si>
  <si>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</si>
  <si>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</si>
  <si>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</si>
  <si>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</si>
  <si>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</si>
  <si>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</si>
  <si>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</si>
  <si>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</si>
  <si>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</si>
  <si>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</si>
  <si>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</si>
  <si>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</si>
  <si>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</si>
  <si>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</si>
  <si>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</si>
  <si>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</si>
  <si>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</si>
  <si>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</si>
  <si>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</si>
  <si>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</si>
  <si>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</si>
  <si>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</si>
  <si>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</si>
  <si>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</si>
  <si>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</si>
  <si>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</si>
  <si>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</si>
  <si>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</si>
  <si>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</si>
  <si>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</si>
  <si>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</si>
  <si>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</si>
  <si>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</si>
  <si>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</si>
  <si>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</si>
  <si>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</si>
  <si>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</si>
  <si>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</si>
  <si>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</si>
  <si>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</si>
  <si>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</si>
  <si>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</si>
  <si>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</si>
  <si>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</si>
  <si>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</si>
  <si>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</si>
  <si>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</si>
  <si>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</si>
  <si>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</si>
  <si>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</si>
  <si>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</si>
  <si>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</si>
  <si>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</si>
  <si>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</si>
  <si>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</si>
  <si>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</si>
  <si>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</si>
  <si>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</si>
  <si>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</si>
  <si>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</si>
  <si>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</si>
  <si>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</si>
  <si>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</si>
  <si>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</si>
  <si>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</si>
  <si>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</si>
  <si>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</si>
  <si>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</si>
  <si>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</si>
  <si>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</si>
  <si>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</si>
  <si>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</si>
  <si>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</si>
  <si>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</si>
  <si>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</si>
  <si>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</si>
  <si>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</si>
  <si>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</si>
  <si>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</si>
  <si>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</si>
  <si>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</si>
  <si>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</si>
  <si>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</si>
  <si>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</si>
  <si>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</si>
  <si>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</si>
  <si>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</si>
  <si>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</si>
  <si>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</si>
  <si>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</si>
  <si>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</si>
  <si>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</si>
  <si>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</si>
  <si>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</si>
  <si>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</si>
  <si>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</si>
  <si>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</si>
  <si>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</si>
  <si>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</si>
  <si>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</si>
  <si>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</si>
  <si>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</si>
  <si>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</si>
  <si>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</si>
  <si>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</si>
  <si>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</si>
  <si>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</si>
  <si>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</si>
  <si>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</si>
  <si>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</si>
  <si>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</si>
  <si>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</si>
  <si>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</si>
  <si>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</si>
  <si>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</si>
  <si>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</si>
  <si>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</si>
  <si>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</si>
  <si>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</si>
  <si>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</si>
  <si>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</si>
  <si>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</si>
  <si>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</si>
  <si>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</si>
  <si>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</si>
  <si>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</si>
  <si>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</si>
  <si>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</si>
  <si>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</si>
  <si>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</si>
  <si>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</si>
  <si>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</si>
  <si>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</si>
  <si>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</si>
  <si>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</si>
  <si>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</si>
  <si>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</si>
  <si>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</si>
  <si>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</si>
  <si>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</si>
  <si>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</si>
  <si>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</si>
  <si>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</si>
  <si>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</si>
  <si>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</si>
  <si>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</si>
  <si>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</si>
  <si>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</si>
  <si>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</si>
  <si>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</si>
  <si>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</si>
  <si>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</si>
  <si>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</si>
  <si>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</si>
  <si>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</si>
  <si>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</si>
  <si>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</si>
  <si>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</si>
  <si>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</si>
  <si>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</si>
  <si>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</si>
  <si>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</si>
  <si>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</si>
  <si>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</si>
  <si>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</si>
  <si>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</si>
  <si>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</si>
  <si>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</si>
  <si>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</si>
  <si>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</si>
  <si>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</si>
  <si>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</si>
  <si>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</si>
  <si>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</si>
  <si>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</si>
  <si>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</si>
  <si>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</si>
  <si>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</si>
  <si>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</si>
  <si>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</si>
  <si>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</si>
  <si>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</si>
  <si>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</si>
  <si>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</si>
  <si>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</si>
  <si>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</si>
  <si>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</si>
  <si>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</si>
  <si>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</si>
  <si>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</si>
  <si>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</si>
  <si>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</si>
  <si>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</si>
  <si>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</si>
  <si>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</si>
  <si>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</si>
  <si>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</si>
  <si>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</si>
  <si>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</si>
  <si>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</si>
  <si>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</si>
  <si>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</si>
  <si>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</si>
  <si>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</si>
  <si>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</si>
  <si>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</si>
  <si>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</si>
  <si>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</si>
  <si>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</si>
  <si>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</si>
  <si>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</si>
  <si>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</si>
  <si>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</si>
  <si>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</si>
  <si>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</si>
  <si>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</si>
  <si>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</si>
  <si>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</si>
  <si>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</si>
  <si>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</si>
  <si>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</si>
  <si>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</si>
  <si>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</si>
  <si>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</si>
  <si>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</si>
  <si>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</si>
  <si>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</si>
  <si>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</si>
  <si>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</si>
  <si>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</si>
  <si>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</si>
  <si>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</si>
  <si>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</si>
  <si>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</si>
  <si>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</si>
  <si>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</si>
  <si>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</si>
  <si>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</si>
  <si>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</si>
  <si>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</si>
  <si>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</si>
  <si>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</si>
  <si>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</si>
  <si>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</si>
  <si>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</si>
  <si>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</si>
  <si>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</si>
  <si>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</si>
  <si>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</si>
  <si>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</si>
  <si>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</si>
  <si>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</si>
  <si>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</si>
  <si>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</si>
  <si>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</si>
  <si>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</si>
  <si>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</si>
  <si>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</si>
  <si>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</si>
  <si>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</si>
  <si>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</si>
  <si>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</si>
  <si>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</si>
  <si>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</si>
  <si>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</si>
  <si>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</si>
  <si>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</si>
  <si>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</si>
  <si>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</si>
  <si>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</si>
  <si>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</si>
  <si>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</si>
  <si>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</si>
  <si>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</si>
  <si>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</si>
  <si>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</si>
  <si>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</si>
  <si>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</si>
  <si>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</si>
  <si>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</si>
  <si>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</si>
  <si>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</si>
  <si>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</si>
  <si>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</si>
  <si>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</si>
  <si>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</si>
  <si>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</si>
  <si>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</si>
  <si>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</si>
  <si>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</si>
  <si>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</si>
  <si>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</si>
  <si>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</si>
  <si>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</si>
  <si>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</si>
  <si>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</si>
  <si>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</si>
  <si>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</si>
  <si>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</si>
  <si>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</si>
  <si>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</si>
  <si>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</si>
  <si>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</si>
  <si>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</si>
  <si>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</si>
  <si>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</si>
  <si>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</si>
  <si>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</si>
  <si>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</si>
  <si>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</si>
  <si>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</si>
  <si>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</si>
  <si>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</si>
  <si>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</si>
  <si>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</si>
  <si>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</si>
  <si>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</si>
  <si>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</si>
  <si>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</si>
  <si>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</si>
  <si>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</si>
  <si>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</si>
  <si>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</si>
  <si>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</si>
  <si>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 xml:space="preserve">1) Контроль места пункции, повязка  на руке до 6 ч. </t>
  </si>
  <si>
    <t>10 ml</t>
  </si>
  <si>
    <t>Правый</t>
  </si>
  <si>
    <t>06:54</t>
  </si>
  <si>
    <t>проходим, контуры ровные.</t>
  </si>
  <si>
    <t>50 ml</t>
  </si>
  <si>
    <t>стеноз среднего сегмента до 30%.  Антеградный кровоток  TIMI III</t>
  </si>
  <si>
    <t>субокклюзирующий стеноз средней трети крупной ВТК .  Антеградный кровоток  TIMI III</t>
  </si>
  <si>
    <t>стеноз устья 30%, стеноз проксимального сегмента 30%, стеноз среднего сегмента до 50%. Высокая бифуркация на ЗМЖВ и ЗБВ.   Антеградный кровоток  TIMI III</t>
  </si>
  <si>
    <t>С учетом ОКСспST,  гемодинамической нестабильностью,  принято решение о необходимости экстренного ЧКВ в бассейне ОА (стентирование ВТК).</t>
  </si>
  <si>
    <t>Супрун А.В.</t>
  </si>
  <si>
    <t>18:18</t>
  </si>
  <si>
    <t>Устье ствола ЛКА катетеризировано проводниковым катетером Launcher JL 3.5 6Fr. Коронарный проводник shunmei (1 шт) проведен в дистальный сегмент ПНА (для оптимальной поддержки гайд-катетера). Коронарный проводник fielder удалось провести  в дистальный сегмент ВТК(1 шт). Выполнена ангиопластика значимого стеноза ВТК БК Колибри 2.0-15. В зону остаточного стеноза средней трети ВТК с частичным покрытием проксимальной трети ВТК  имплантирован стент DES Resolute Integrity 2,75-22 мм,  давлением 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ВТК  TIMI III.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</si>
</sst>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9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" fillId="7" borderId="0" xfId="5" applyAlignment="1">
      <alignment horizontal="justify" vertical="top" wrapText="1"/>
    </xf>
    <xf numFmtId="20" fontId="26" fillId="8" borderId="18" xfId="6" applyNumberFormat="1" applyFont="1" applyBorder="1" applyAlignment="1" applyProtection="1">
      <alignment horizontal="left" vertical="center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45" fillId="0" borderId="0" xfId="0" applyFont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57" fillId="0" borderId="0" xfId="0" applyFont="1" applyAlignment="1" applyProtection="1">
      <alignment horizontal="justify" vertical="top" wrapText="1"/>
      <protection locked="0"/>
    </xf>
    <xf numFmtId="0" fontId="57" fillId="0" borderId="13" xfId="0" applyFont="1" applyBorder="1" applyAlignment="1" applyProtection="1">
      <alignment horizontal="justify" vertical="top" wrapText="1"/>
      <protection locked="0"/>
    </xf>
    <xf numFmtId="0" fontId="57" fillId="0" borderId="3" xfId="0" applyFont="1" applyBorder="1" applyAlignment="1" applyProtection="1">
      <alignment horizontal="justify" vertical="top" wrapText="1"/>
      <protection locked="0"/>
    </xf>
    <xf numFmtId="0" fontId="57" fillId="0" borderId="9" xfId="0" applyFont="1" applyBorder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zoomScaleNormal="100" zoomScaleSheetLayoutView="100" zoomScalePageLayoutView="90" workbookViewId="0">
      <selection activeCell="L13" sqref="L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8" t="s">
        <v>213</v>
      </c>
      <c r="B6" s="219"/>
      <c r="C6" s="219"/>
      <c r="D6" s="219"/>
      <c r="E6" s="219"/>
      <c r="F6" s="219"/>
      <c r="G6" s="219"/>
      <c r="H6" s="220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45587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0.95138888888888884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0.95833333333333337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10" t="s">
        <v>534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27889</v>
      </c>
      <c r="C12" s="12"/>
      <c r="D12" s="95" t="s">
        <v>303</v>
      </c>
      <c r="E12" s="93"/>
      <c r="F12" s="93"/>
      <c r="G12" s="24" t="s">
        <v>369</v>
      </c>
      <c r="H12" s="26"/>
    </row>
    <row r="13" spans="1:8" ht="15.75">
      <c r="A13" s="15" t="s">
        <v>10</v>
      </c>
      <c r="B13" s="30">
        <f>DATEDIF(B12,B8,"y")</f>
        <v>48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30028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2570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4.883</v>
      </c>
    </row>
    <row r="18" spans="1:8" ht="14.45" customHeight="1">
      <c r="A18" s="57" t="s">
        <v>188</v>
      </c>
      <c r="B18" s="87" t="s">
        <v>526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1" t="s">
        <v>528</v>
      </c>
      <c r="C20" s="222"/>
      <c r="D20" s="222"/>
      <c r="E20" s="222"/>
      <c r="F20" s="222"/>
      <c r="G20" s="222"/>
      <c r="H20" s="223"/>
    </row>
    <row r="21" spans="1:8">
      <c r="A21" s="58"/>
      <c r="B21" s="224"/>
      <c r="C21" s="224"/>
      <c r="D21" s="224"/>
      <c r="E21" s="224"/>
      <c r="F21" s="224"/>
      <c r="G21" s="224"/>
      <c r="H21" s="225"/>
    </row>
    <row r="22" spans="1:8" ht="15.6" customHeight="1">
      <c r="A22" s="59" t="s">
        <v>271</v>
      </c>
      <c r="B22" s="226" t="s">
        <v>530</v>
      </c>
      <c r="C22" s="226"/>
      <c r="D22" s="226"/>
      <c r="E22" s="226"/>
      <c r="F22" s="226"/>
      <c r="G22" s="226"/>
      <c r="H22" s="227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8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8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6" t="s">
        <v>531</v>
      </c>
      <c r="C27" s="226"/>
      <c r="D27" s="226"/>
      <c r="E27" s="226"/>
      <c r="F27" s="226"/>
      <c r="G27" s="226"/>
      <c r="H27" s="227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8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8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6" t="s">
        <v>532</v>
      </c>
      <c r="C32" s="226"/>
      <c r="D32" s="226"/>
      <c r="E32" s="226"/>
      <c r="F32" s="226"/>
      <c r="G32" s="226"/>
      <c r="H32" s="227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8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8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8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8"/>
    </row>
    <row r="37" spans="1:8" ht="14.45" customHeight="1">
      <c r="A37" s="38"/>
      <c r="D37" s="214" t="str">
        <f>IF($A$6=Вмешательства!$D$3,Вмешательства!$F$18,"")</f>
        <v/>
      </c>
      <c r="E37" s="214"/>
      <c r="F37" s="119"/>
      <c r="G37" s="119"/>
      <c r="H37" s="123"/>
    </row>
    <row r="38" spans="1:8" ht="14.45" customHeight="1">
      <c r="A38" s="38"/>
      <c r="C38" s="124"/>
      <c r="D38" s="215"/>
      <c r="E38" s="216"/>
      <c r="F38" s="216"/>
      <c r="G38" s="216"/>
      <c r="H38" s="217"/>
    </row>
    <row r="39" spans="1:8" ht="14.45" customHeight="1">
      <c r="A39" s="35"/>
      <c r="B39" s="119"/>
      <c r="C39" s="124"/>
      <c r="D39" s="216"/>
      <c r="E39" s="216"/>
      <c r="F39" s="216"/>
      <c r="G39" s="216"/>
      <c r="H39" s="217"/>
    </row>
    <row r="40" spans="1:8" ht="14.45" customHeight="1">
      <c r="A40" s="35"/>
      <c r="B40" s="119"/>
      <c r="C40" s="124"/>
      <c r="D40" s="216"/>
      <c r="E40" s="216"/>
      <c r="F40" s="216"/>
      <c r="G40" s="216"/>
      <c r="H40" s="217"/>
    </row>
    <row r="41" spans="1:8" ht="14.45" customHeight="1">
      <c r="A41" s="35"/>
      <c r="B41" s="119"/>
      <c r="C41" s="124"/>
      <c r="D41" s="216"/>
      <c r="E41" s="216"/>
      <c r="F41" s="216"/>
      <c r="G41" s="216"/>
      <c r="H41" s="217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1" t="s">
        <v>533</v>
      </c>
      <c r="E43" s="212"/>
      <c r="F43" s="212"/>
      <c r="G43" s="212"/>
      <c r="H43" s="213"/>
    </row>
    <row r="44" spans="1:8" ht="14.45" customHeight="1">
      <c r="A44" s="35"/>
      <c r="B44" s="119"/>
      <c r="C44" s="126"/>
      <c r="D44" s="212"/>
      <c r="E44" s="212"/>
      <c r="F44" s="212"/>
      <c r="G44" s="212"/>
      <c r="H44" s="213"/>
    </row>
    <row r="45" spans="1:8" ht="14.45" customHeight="1">
      <c r="A45" s="35"/>
      <c r="B45" s="119"/>
      <c r="C45" s="126"/>
      <c r="D45" s="212"/>
      <c r="E45" s="212"/>
      <c r="F45" s="212"/>
      <c r="G45" s="212"/>
      <c r="H45" s="213"/>
    </row>
    <row r="46" spans="1:8">
      <c r="A46" s="35"/>
      <c r="B46" s="119"/>
      <c r="C46" s="126"/>
      <c r="D46" s="212"/>
      <c r="E46" s="212"/>
      <c r="F46" s="212"/>
      <c r="G46" s="212"/>
      <c r="H46" s="213"/>
    </row>
    <row r="47" spans="1:8">
      <c r="A47" s="38"/>
      <c r="C47" s="126"/>
      <c r="D47" s="212"/>
      <c r="E47" s="212"/>
      <c r="F47" s="212"/>
      <c r="G47" s="212"/>
      <c r="H47" s="213"/>
    </row>
    <row r="48" spans="1:8">
      <c r="A48" s="38"/>
      <c r="C48" s="126"/>
      <c r="D48" s="212"/>
      <c r="E48" s="212"/>
      <c r="F48" s="212"/>
      <c r="G48" s="212"/>
      <c r="H48" s="213"/>
    </row>
    <row r="49" spans="1:13">
      <c r="A49" s="38"/>
      <c r="B49" s="204"/>
      <c r="C49" s="205"/>
      <c r="D49" s="212"/>
      <c r="E49" s="212"/>
      <c r="F49" s="212"/>
      <c r="G49" s="212"/>
      <c r="H49" s="213"/>
    </row>
    <row r="50" spans="1:13">
      <c r="A50" s="38"/>
      <c r="D50" s="212"/>
      <c r="E50" s="212"/>
      <c r="F50" s="212"/>
      <c r="G50" s="212"/>
      <c r="H50" s="213"/>
      <c r="M50" t="s">
        <v>211</v>
      </c>
    </row>
    <row r="51" spans="1:13">
      <c r="A51" s="62" t="s">
        <v>199</v>
      </c>
      <c r="B51" s="63" t="s">
        <v>529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zoomScaleNormal="100" zoomScaleSheetLayoutView="100" zoomScalePageLayoutView="90" workbookViewId="0">
      <selection activeCell="L33" sqref="L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224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45587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0.95833333333333337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0.99305555555555547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3.4722222222222099E-2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Супрун А.В.</v>
      </c>
      <c r="C16" s="200">
        <f>LEN(КАГ!B11)</f>
        <v>11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27889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48</v>
      </c>
      <c r="H18" s="39"/>
    </row>
    <row r="19" spans="1:8" ht="14.45" customHeight="1">
      <c r="A19" s="15" t="s">
        <v>12</v>
      </c>
      <c r="B19" s="68">
        <f>КАГ!B14</f>
        <v>30028</v>
      </c>
      <c r="C19" s="69"/>
      <c r="D19" s="69"/>
      <c r="E19" s="69"/>
      <c r="F19" s="69"/>
      <c r="G19" s="165" t="s">
        <v>399</v>
      </c>
      <c r="H19" s="180" t="s">
        <v>535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v>6970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4.883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536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525</v>
      </c>
      <c r="C40" s="120"/>
      <c r="D40" s="245" t="s">
        <v>524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ml,10 ml"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ровные.
Бассейн ПНА:   стеноз среднего сегмента до 30%.  Антеградный кровоток  TIMI III
Бассейн  ОА:   субокклюзирующий стеноз средней трети крупной ВТК .  Антеградный кровоток  TIMI III
Бассейн ПКА:   стеноз устья 30%, стеноз проксимального сегмента 30%, стеноз среднего сегмента до 50%. Высокая бифуркация на ЗМЖВ и ЗБВ.   Антеградный кровоток  TIMI III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5CjkEFZWvDDIkfTACagYDYKQfDi0GDBOq5eNI6Nf+AXq1L6MJ8243nxtXqcrFPAu0m+jWYKGQ/obHMRFGzun1g==" saltValue="qVvwSrg4eyyzwfXHZj7D6w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1" zoomScaleNormal="90" zoomScaleSheetLayoutView="100" zoomScalePageLayoutView="80" workbookViewId="0">
      <selection activeCell="D19" sqref="D19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45587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3" t="str">
        <f>КАГ!$B$11</f>
        <v>Супрун А.В.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27889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48</v>
      </c>
    </row>
    <row r="7" spans="1:4">
      <c r="A7" s="38"/>
      <c r="C7" s="101" t="s">
        <v>12</v>
      </c>
      <c r="D7" s="103">
        <f>КАГ!$B$14</f>
        <v>30028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45587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328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315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375</v>
      </c>
      <c r="C17" s="135" t="s">
        <v>406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449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Fielder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>Fielder XT-A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>Fielder XT-R</v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1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2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3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1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1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2024-10-22T21:10:47Z</cp:lastPrinted>
  <dcterms:created xsi:type="dcterms:W3CDTF">2015-06-05T18:19:34Z</dcterms:created>
  <dcterms:modified xsi:type="dcterms:W3CDTF">2024-10-22T21:10:54Z</dcterms:modified>
</cp:coreProperties>
</file>