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F20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2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72" i="1" s="1"/>
  <c r="S45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47" i="1" l="1"/>
  <c r="S52" i="1"/>
  <c r="S51" i="1"/>
  <c r="S70" i="1"/>
  <c r="S41" i="1"/>
  <c r="S44" i="1"/>
  <c r="S65" i="1"/>
  <c r="S61" i="1"/>
  <c r="S55" i="1"/>
  <c r="S48" i="1"/>
  <c r="S67" i="1"/>
  <c r="S71" i="1"/>
  <c r="S66" i="1"/>
  <c r="S56" i="1"/>
  <c r="S76" i="1"/>
  <c r="S77" i="1"/>
  <c r="H76" i="1"/>
  <c r="H77" i="1" s="1"/>
  <c r="U65" i="1" s="1"/>
  <c r="U63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58" i="1" l="1"/>
  <c r="U74" i="1"/>
  <c r="U68" i="1"/>
  <c r="U49" i="1"/>
  <c r="U75" i="1"/>
  <c r="U62" i="1"/>
  <c r="U71" i="1"/>
  <c r="U48" i="1"/>
  <c r="U67" i="1"/>
  <c r="U50" i="1"/>
  <c r="U43" i="1"/>
  <c r="U53" i="1"/>
  <c r="U76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I77" i="1" s="1"/>
  <c r="V54" i="1" s="1"/>
  <c r="J76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75" i="1" l="1"/>
  <c r="J77" i="1"/>
  <c r="W62" i="1"/>
  <c r="W55" i="1"/>
  <c r="W65" i="1"/>
  <c r="W68" i="1"/>
  <c r="W74" i="1"/>
  <c r="W73" i="1"/>
  <c r="W51" i="1"/>
  <c r="W72" i="1"/>
  <c r="W59" i="1"/>
  <c r="W53" i="1"/>
  <c r="W58" i="1"/>
  <c r="W39" i="1"/>
  <c r="W57" i="1"/>
  <c r="W64" i="1"/>
  <c r="W70" i="1"/>
  <c r="W41" i="1"/>
  <c r="W44" i="1"/>
  <c r="W56" i="1"/>
  <c r="W46" i="1"/>
  <c r="W40" i="1"/>
  <c r="W54" i="1"/>
  <c r="W66" i="1"/>
  <c r="W52" i="1"/>
  <c r="W49" i="1"/>
  <c r="W67" i="1"/>
  <c r="W63" i="1"/>
  <c r="W60" i="1"/>
  <c r="W43" i="1"/>
  <c r="W47" i="1"/>
  <c r="W45" i="1"/>
  <c r="W61" i="1"/>
  <c r="W50" i="1"/>
  <c r="V75" i="1"/>
  <c r="V49" i="1"/>
  <c r="V52" i="1"/>
  <c r="V71" i="1"/>
  <c r="V39" i="1"/>
  <c r="V60" i="1"/>
  <c r="V69" i="1"/>
  <c r="V44" i="1"/>
  <c r="V43" i="1"/>
  <c r="V66" i="1"/>
  <c r="V64" i="1"/>
  <c r="V61" i="1"/>
  <c r="V51" i="1"/>
  <c r="V76" i="1"/>
  <c r="V53" i="1"/>
  <c r="V72" i="1"/>
  <c r="V67" i="1"/>
  <c r="V68" i="1"/>
  <c r="V59" i="1"/>
  <c r="V48" i="1"/>
  <c r="V46" i="1"/>
  <c r="V73" i="1"/>
  <c r="V41" i="1"/>
  <c r="V45" i="1"/>
  <c r="V63" i="1"/>
  <c r="V58" i="1"/>
  <c r="V62" i="1"/>
  <c r="V42" i="1"/>
  <c r="V65" i="1"/>
  <c r="V70" i="1"/>
  <c r="V47" i="1"/>
  <c r="V74" i="1"/>
  <c r="V55" i="1"/>
  <c r="V40" i="1"/>
  <c r="V57" i="1"/>
  <c r="V50" i="1"/>
  <c r="W77" i="1"/>
  <c r="V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48" i="1" l="1"/>
  <c r="W42" i="1"/>
  <c r="W69" i="1"/>
  <c r="W71" i="1"/>
  <c r="W76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K76" i="1" l="1"/>
  <c r="K77" i="1" s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P74" i="1"/>
  <c r="N72" i="1"/>
  <c r="N73" i="1" s="1"/>
  <c r="L67" i="1"/>
  <c r="M61" i="1"/>
  <c r="G76" i="1" l="1"/>
  <c r="G77" i="1" s="1"/>
  <c r="T75" i="1" s="1"/>
  <c r="AC51" i="1"/>
  <c r="P75" i="1"/>
  <c r="AC73" i="1" s="1"/>
  <c r="T3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6" i="1" l="1"/>
  <c r="T5" i="1"/>
  <c r="T76" i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<sst xmlns="http://schemas.openxmlformats.org/spreadsheetml/2006/main" count="891" uniqueCount="540">
  <si>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</si>
  <si>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</si>
  <si>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</si>
  <si>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</si>
  <si>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</si>
  <si>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</si>
  <si>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</si>
  <si>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</si>
  <si>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</si>
  <si>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</si>
  <si>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</si>
  <si>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</si>
  <si>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</si>
  <si>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</si>
  <si>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</si>
  <si>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</si>
  <si>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</si>
  <si>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</si>
  <si>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</si>
  <si>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</si>
  <si>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</si>
  <si>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</si>
  <si>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</si>
  <si>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</si>
  <si>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</si>
  <si>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</si>
  <si>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</si>
  <si>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</si>
  <si>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</si>
  <si>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</si>
  <si>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</si>
  <si>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</si>
  <si>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</si>
  <si>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</si>
  <si>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</si>
  <si>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</si>
  <si>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</si>
  <si>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</si>
  <si>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</si>
  <si>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</si>
  <si>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</si>
  <si>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</si>
  <si>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</si>
  <si>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</si>
  <si>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</si>
  <si>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</si>
  <si>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</si>
  <si>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</si>
  <si>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</si>
  <si>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</si>
  <si>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</si>
  <si>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</si>
  <si>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</si>
  <si>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</si>
  <si>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</si>
  <si>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</si>
  <si>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</si>
  <si>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</si>
  <si>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</si>
  <si>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</si>
  <si>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</si>
  <si>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</si>
  <si>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</si>
  <si>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</si>
  <si>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</si>
  <si>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</si>
  <si>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</si>
  <si>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</si>
  <si>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</si>
  <si>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</si>
  <si>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</si>
  <si>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</si>
  <si>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</si>
  <si>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</si>
  <si>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</si>
  <si>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</si>
  <si>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</si>
  <si>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</si>
  <si>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</si>
  <si>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</si>
  <si>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</si>
  <si>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</si>
  <si>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</si>
  <si>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</si>
  <si>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</si>
  <si>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</si>
  <si>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</si>
  <si>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</si>
  <si>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</si>
  <si>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</si>
  <si>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</si>
  <si>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</si>
  <si>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</si>
  <si>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</si>
  <si>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</si>
  <si>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</si>
  <si>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</si>
  <si>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</si>
  <si>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</si>
  <si>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</si>
  <si>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</si>
  <si>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</si>
  <si>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</si>
  <si>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</si>
  <si>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</si>
  <si>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</si>
  <si>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</si>
  <si>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</si>
  <si>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</si>
  <si>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</si>
  <si>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</si>
  <si>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</si>
  <si>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</si>
  <si>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</si>
  <si>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</si>
  <si>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</si>
  <si>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</si>
  <si>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</si>
  <si>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</si>
  <si>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</si>
  <si>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</si>
  <si>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</si>
  <si>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</si>
  <si>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</si>
  <si>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</si>
  <si>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</si>
  <si>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</si>
  <si>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</si>
  <si>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</si>
  <si>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</si>
  <si>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</si>
  <si>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</si>
  <si>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</si>
  <si>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</si>
  <si>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</si>
  <si>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</si>
  <si>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</si>
  <si>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</si>
  <si>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</si>
  <si>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</si>
  <si>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</si>
  <si>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</si>
  <si>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</si>
  <si>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</si>
  <si>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</si>
  <si>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</si>
  <si>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</si>
  <si>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</si>
  <si>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</si>
  <si>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</si>
  <si>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</si>
  <si>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</si>
  <si>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</si>
  <si>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</si>
  <si>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</si>
  <si>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</si>
  <si>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</si>
  <si>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</si>
  <si>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</si>
  <si>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</si>
  <si>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</si>
  <si>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</si>
  <si>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</si>
  <si>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</si>
  <si>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</si>
  <si>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</si>
  <si>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</si>
  <si>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</si>
  <si>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</si>
  <si>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</si>
  <si>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</si>
  <si>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</si>
  <si>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</si>
  <si>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</si>
  <si>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</si>
  <si>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</si>
  <si>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</si>
  <si>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</si>
  <si>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</si>
  <si>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</si>
  <si>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</si>
  <si>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</si>
  <si>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</si>
  <si>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</si>
  <si>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</si>
  <si>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</si>
  <si>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</si>
  <si>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</si>
  <si>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</si>
  <si>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</si>
  <si>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</si>
  <si>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</si>
  <si>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</si>
  <si>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</si>
  <si>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</si>
  <si>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</si>
  <si>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</si>
  <si>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</si>
  <si>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</si>
  <si>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</si>
  <si>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</si>
  <si>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</si>
  <si>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</si>
  <si>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</si>
  <si>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</si>
  <si>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</si>
  <si>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</si>
  <si>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</si>
  <si>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</si>
  <si>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</si>
  <si>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</si>
  <si>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</si>
  <si>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</si>
  <si>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</si>
  <si>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</si>
  <si>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</si>
  <si>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</si>
  <si>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</si>
  <si>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</si>
  <si>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</si>
  <si>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</si>
  <si>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</si>
  <si>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</si>
  <si>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</si>
  <si>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</si>
  <si>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</si>
  <si>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</si>
  <si>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</si>
  <si>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</si>
  <si>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</si>
  <si>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</si>
  <si>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</si>
  <si>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</si>
  <si>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</si>
  <si>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</si>
  <si>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</si>
  <si>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</si>
  <si>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</si>
  <si>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</si>
  <si>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</si>
  <si>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</si>
  <si>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</si>
  <si>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</si>
  <si>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</si>
  <si>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</si>
  <si>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</si>
  <si>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</si>
  <si>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</si>
  <si>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</si>
  <si>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</si>
  <si>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</si>
  <si>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</si>
  <si>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</si>
  <si>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</si>
  <si>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</si>
  <si>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</si>
  <si>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</si>
  <si>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</si>
  <si>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</si>
  <si>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</si>
  <si>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</si>
  <si>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</si>
  <si>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</si>
  <si>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</si>
  <si>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</si>
  <si>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</si>
  <si>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</si>
  <si>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</si>
  <si>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</si>
  <si>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</si>
  <si>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</si>
  <si>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</si>
  <si>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</si>
  <si>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</si>
  <si>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</si>
  <si>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</si>
  <si>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</si>
  <si>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</si>
  <si>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</si>
  <si>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</si>
  <si>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</si>
  <si>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</si>
  <si>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</si>
  <si>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</si>
  <si>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</si>
  <si>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</si>
  <si>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</si>
  <si>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</si>
  <si>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</si>
  <si>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</si>
  <si>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</si>
  <si>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</si>
  <si>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</si>
  <si>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</si>
  <si>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</si>
  <si>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</si>
  <si>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</si>
  <si>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</si>
  <si>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</si>
  <si>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</si>
  <si>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</si>
  <si>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</si>
  <si>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</si>
  <si>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</si>
  <si>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</si>
  <si>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</si>
  <si>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</si>
  <si>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</si>
  <si>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</si>
  <si>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</si>
  <si>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</si>
  <si>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</si>
  <si>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</si>
  <si>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</si>
  <si>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</si>
  <si>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</si>
  <si>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</si>
  <si>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</si>
  <si>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</si>
  <si>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</si>
  <si>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</si>
  <si>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</si>
  <si>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</si>
  <si>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</si>
  <si>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</si>
  <si>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</si>
  <si>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</si>
  <si>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</si>
  <si>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</si>
  <si>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</si>
  <si>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</si>
  <si>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</si>
  <si>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</si>
  <si>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</si>
  <si>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</si>
  <si>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</si>
  <si>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</si>
  <si>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</si>
  <si>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</si>
  <si>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</si>
  <si>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</si>
  <si>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</si>
  <si>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</si>
  <si>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</si>
  <si>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</si>
  <si>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</si>
  <si>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</si>
  <si>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</si>
  <si>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</si>
  <si>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</si>
  <si>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</si>
  <si>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</si>
  <si>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</si>
  <si>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</si>
  <si>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</si>
  <si>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</si>
  <si>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</si>
  <si>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</si>
  <si>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</si>
  <si>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</si>
  <si>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</si>
  <si>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</si>
  <si>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</si>
  <si>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</si>
  <si>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</si>
  <si>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</si>
  <si>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</si>
  <si>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</si>
  <si>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</si>
  <si>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</si>
  <si>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</si>
  <si>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</si>
  <si>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</si>
  <si>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</si>
  <si>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</si>
  <si>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</si>
  <si>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</si>
  <si>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</si>
  <si>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</si>
  <si>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</si>
  <si>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</si>
  <si>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</si>
  <si>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</si>
  <si>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</si>
  <si>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</si>
  <si>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</si>
  <si>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</si>
  <si>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</si>
  <si>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</si>
  <si>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</si>
  <si>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</si>
  <si>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</si>
  <si>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</si>
  <si>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</si>
  <si>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</si>
  <si>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</si>
  <si>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</si>
  <si>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</si>
  <si>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</si>
  <si>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</si>
  <si>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</si>
  <si>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</si>
  <si>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</si>
  <si>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</si>
  <si>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</si>
  <si>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</si>
  <si>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</si>
  <si>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</si>
  <si>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</si>
  <si>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</si>
  <si>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</si>
  <si>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</si>
  <si>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</si>
  <si>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</si>
  <si>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</si>
  <si>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</si>
  <si>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</si>
  <si>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</si>
  <si>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</si>
  <si>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</si>
  <si>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</si>
  <si>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</si>
  <si>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</si>
  <si>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</si>
  <si>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</si>
  <si>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</si>
  <si>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</si>
  <si>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</si>
  <si>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</si>
  <si>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</si>
  <si>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</si>
  <si>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</si>
  <si>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</si>
  <si>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</si>
  <si>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</si>
  <si>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</si>
  <si>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</si>
  <si>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</si>
  <si>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</si>
  <si>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</si>
  <si>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</si>
  <si>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</si>
  <si>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</si>
  <si>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</si>
  <si>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</si>
  <si>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</si>
  <si>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</si>
  <si>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</si>
  <si>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</si>
  <si>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</si>
  <si>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</si>
  <si>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</si>
  <si>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</si>
  <si>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</si>
  <si>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</si>
  <si>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</si>
  <si>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</si>
  <si>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</si>
  <si>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</si>
  <si>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</si>
  <si>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</si>
  <si>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</si>
  <si>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</si>
  <si>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</si>
  <si>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</si>
  <si>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</si>
  <si>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</si>
  <si>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</si>
  <si>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</si>
  <si>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</si>
  <si>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</si>
  <si>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</si>
  <si>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</si>
  <si>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</si>
  <si>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</si>
  <si>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</si>
  <si>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</si>
  <si>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</si>
  <si>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</si>
  <si>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</si>
  <si>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</si>
  <si>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</si>
  <si>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</si>
  <si>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</si>
  <si>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</si>
  <si>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</si>
  <si>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</si>
  <si>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</si>
  <si>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</si>
  <si>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</si>
  <si>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</si>
  <si>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</si>
  <si>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</si>
  <si>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</si>
  <si>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</si>
  <si>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</si>
  <si>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</si>
  <si>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</si>
  <si>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</si>
  <si>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</si>
  <si>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</si>
  <si>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</si>
  <si>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</si>
  <si>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</si>
  <si>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</si>
  <si>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</si>
  <si>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</si>
  <si>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</si>
  <si>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</si>
  <si>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</si>
  <si>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</si>
  <si>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</si>
  <si>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</si>
  <si>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</si>
  <si>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</si>
  <si>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</si>
  <si>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</si>
  <si>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</si>
  <si>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</si>
  <si>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</si>
  <si>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</si>
  <si>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</si>
  <si>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</si>
  <si>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</si>
  <si>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</si>
  <si>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</si>
  <si>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</si>
  <si>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</si>
  <si>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</si>
  <si>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</si>
  <si>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14:36</t>
  </si>
  <si>
    <t>Волков В.А.</t>
  </si>
  <si>
    <t>стеноз дистальной трети ствола ЛКА ДО 30%.</t>
  </si>
  <si>
    <t>неровности контуров устья и неровности контуров проксимального сегмента ПНА. Антеградный кровоток TIMI III.</t>
  </si>
  <si>
    <t xml:space="preserve">Совместно с д/кардиологом: с учетом клинических данных, ЭКГ и КАГ рекомендована реканализация ПКА. </t>
  </si>
  <si>
    <t>50 ml</t>
  </si>
  <si>
    <t>тандемные стенозы проксимального сегмента 40% и 50%, стеноз средней трети ОА 40%. Антеградный кровоток TIMI III.</t>
  </si>
  <si>
    <r>
      <t xml:space="preserve">неровности контуров  проксимального сегмента, </t>
    </r>
    <r>
      <rPr>
        <b/>
        <u/>
        <sz val="11"/>
        <color theme="1"/>
        <rFont val="Arial Narrow"/>
        <family val="2"/>
        <charset val="204"/>
      </rPr>
      <t>тотальная окклюзия на уровне среднего сегмента, стенозы дистального сегмента 90%</t>
    </r>
    <r>
      <rPr>
        <sz val="11"/>
        <color theme="1"/>
        <rFont val="Arial Narrow"/>
        <family val="2"/>
        <charset val="204"/>
      </rPr>
      <t xml:space="preserve">, стеноз зоны "креста" ПКА 30%, стеноз устья ЗМЖВ и ЗБВ  30%, стенозы проксимальной трети ЗМЖВ 40%. Антеградный кровоток TIMI 0. TTG-1. Rentrop - 2 за счёт межсистемных коллатералей СВ ПНА.  </t>
    </r>
  </si>
  <si>
    <t>Устье ПКА катетеризировано проводниковым катетером Launcher JR 4.0 6Fr. Коронарный проводник Fielder (1 шт) успешно  проведен за зону окклюзии  в дистальный сегмент ПКА. Реканализация и ангиопластика значимых стенозов ПКА выполнена БК Колибри 1,5-15 мм, давлением 16 атм. В зону дистального и среднего сегментов последовательно с оверлаппингом с покрытием всех значимых стенозов ПКА имплантированы два  DES Resolute Integrity 2,75-30 мм, давлением 14 атм. Постдилатация и оптимизация стентов на всем протяжении БК NC Аскиома 3.25 - 8 мм, давлением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</si>
  <si>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3,25 - 8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</si>
</sst>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b/>
      <u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J20" sqref="J20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45612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0.41666666666666669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0.42708333333333331</v>
      </c>
      <c r="C10" s="54"/>
      <c r="D10" s="94" t="s">
        <v>173</v>
      </c>
      <c r="E10" s="92"/>
      <c r="F10" s="92"/>
      <c r="G10" s="23" t="s">
        <v>169</v>
      </c>
      <c r="H10" s="25"/>
    </row>
    <row r="11" spans="1:8" ht="17.25" thickTop="1" thickBot="1">
      <c r="A11" s="88" t="s">
        <v>192</v>
      </c>
      <c r="B11" s="202" t="s">
        <v>531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23003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32420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530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402</v>
      </c>
      <c r="H16" s="163">
        <v>4500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8.5500000000000007</v>
      </c>
    </row>
    <row r="18" spans="1:8" ht="14.45" customHeight="1">
      <c r="A18" s="56" t="s">
        <v>188</v>
      </c>
      <c r="B18" s="86" t="s">
        <v>523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51" t="s">
        <v>532</v>
      </c>
      <c r="C20" s="252"/>
      <c r="D20" s="252"/>
      <c r="E20" s="252"/>
      <c r="F20" s="252"/>
      <c r="G20" s="252"/>
      <c r="H20" s="253"/>
    </row>
    <row r="21" spans="1:8">
      <c r="A21" s="57"/>
      <c r="B21" s="254"/>
      <c r="C21" s="254"/>
      <c r="D21" s="254"/>
      <c r="E21" s="254"/>
      <c r="F21" s="254"/>
      <c r="G21" s="254"/>
      <c r="H21" s="255"/>
    </row>
    <row r="22" spans="1:8" ht="15.6" customHeight="1">
      <c r="A22" s="58" t="s">
        <v>271</v>
      </c>
      <c r="B22" s="224" t="s">
        <v>533</v>
      </c>
      <c r="C22" s="224"/>
      <c r="D22" s="224"/>
      <c r="E22" s="224"/>
      <c r="F22" s="224"/>
      <c r="G22" s="224"/>
      <c r="H22" s="225"/>
    </row>
    <row r="23" spans="1:8" ht="14.45" customHeight="1">
      <c r="A23" s="37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59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37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39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58" t="s">
        <v>272</v>
      </c>
      <c r="B27" s="224" t="s">
        <v>536</v>
      </c>
      <c r="C27" s="224"/>
      <c r="D27" s="224"/>
      <c r="E27" s="224"/>
      <c r="F27" s="224"/>
      <c r="G27" s="224"/>
      <c r="H27" s="225"/>
    </row>
    <row r="28" spans="1:8" ht="15.6" customHeight="1">
      <c r="A28" s="37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37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31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32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58" t="s">
        <v>273</v>
      </c>
      <c r="B32" s="224" t="s">
        <v>537</v>
      </c>
      <c r="C32" s="224"/>
      <c r="D32" s="224"/>
      <c r="E32" s="224"/>
      <c r="F32" s="224"/>
      <c r="G32" s="224"/>
      <c r="H32" s="225"/>
    </row>
    <row r="33" spans="1:8" ht="14.45" customHeight="1">
      <c r="A33" s="37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37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37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37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534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535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I29" sqref="I29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39" t="s">
        <v>216</v>
      </c>
      <c r="D8" s="239"/>
      <c r="E8" s="239"/>
      <c r="F8" s="189">
        <v>2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39"/>
      <c r="D9" s="239"/>
      <c r="E9" s="239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8"/>
      <c r="C10" s="243"/>
      <c r="D10" s="243"/>
      <c r="E10" s="243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45612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0.42708333333333331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0.45833333333333331</v>
      </c>
      <c r="C14" s="11"/>
      <c r="D14" s="94" t="s">
        <v>173</v>
      </c>
      <c r="E14" s="92"/>
      <c r="F14" s="92"/>
      <c r="G14" s="79" t="str">
        <f>КАГ!G10</f>
        <v>Трунова А.С.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3.125E-2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Волков В.А.</v>
      </c>
      <c r="C16" s="199">
        <f>LEN(КАГ!B11)</f>
        <v>11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23003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32420</v>
      </c>
      <c r="C19" s="68"/>
      <c r="D19" s="68"/>
      <c r="E19" s="68"/>
      <c r="F19" s="68"/>
      <c r="G19" s="164" t="s">
        <v>399</v>
      </c>
      <c r="H19" s="179" t="str">
        <f>КАГ!H15</f>
        <v>14:36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4500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8.5500000000000007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47" t="s">
        <v>538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526</v>
      </c>
      <c r="C40" s="119"/>
      <c r="D40" s="244" t="s">
        <v>400</v>
      </c>
      <c r="E40" s="245"/>
      <c r="F40" s="245"/>
      <c r="G40" s="245"/>
      <c r="H40" s="246"/>
    </row>
    <row r="41" spans="1:12" ht="14.45" customHeight="1">
      <c r="A41" s="31"/>
      <c r="B41" s="27"/>
      <c r="C41" s="119"/>
      <c r="D41" s="245"/>
      <c r="E41" s="245"/>
      <c r="F41" s="245"/>
      <c r="G41" s="245"/>
      <c r="H41" s="246"/>
    </row>
    <row r="42" spans="1:12" ht="14.45" customHeight="1">
      <c r="A42" s="31"/>
      <c r="B42" s="27"/>
      <c r="C42" s="119"/>
      <c r="D42" s="245"/>
      <c r="E42" s="245"/>
      <c r="F42" s="245"/>
      <c r="G42" s="245"/>
      <c r="H42" s="246"/>
    </row>
    <row r="43" spans="1:12" ht="14.45" customHeight="1">
      <c r="A43" s="31"/>
      <c r="B43" s="27"/>
      <c r="C43" s="119"/>
      <c r="D43" s="245"/>
      <c r="E43" s="245"/>
      <c r="F43" s="245"/>
      <c r="G43" s="245"/>
      <c r="H43" s="246"/>
    </row>
    <row r="44" spans="1:12" ht="14.45" customHeight="1">
      <c r="A44" s="31"/>
      <c r="B44" s="27"/>
      <c r="C44" s="119"/>
      <c r="D44" s="245"/>
      <c r="E44" s="245"/>
      <c r="F44" s="245"/>
      <c r="G44" s="245"/>
      <c r="H44" s="246"/>
      <c r="L44" s="159"/>
    </row>
    <row r="45" spans="1:12" ht="14.45" customHeight="1">
      <c r="A45" s="31"/>
      <c r="B45" s="27"/>
      <c r="C45" s="119"/>
      <c r="D45" s="245"/>
      <c r="E45" s="245"/>
      <c r="F45" s="245"/>
      <c r="G45" s="245"/>
      <c r="H45" s="246"/>
    </row>
    <row r="46" spans="1:12" ht="14.45" customHeight="1">
      <c r="A46" s="31"/>
      <c r="B46" s="27"/>
      <c r="C46" s="119"/>
      <c r="D46" s="245"/>
      <c r="E46" s="245"/>
      <c r="F46" s="245"/>
      <c r="G46" s="245"/>
      <c r="H46" s="246"/>
    </row>
    <row r="47" spans="1:12" ht="14.45" customHeight="1">
      <c r="A47" s="37"/>
      <c r="B47"/>
      <c r="C47" s="119"/>
      <c r="D47" s="245"/>
      <c r="E47" s="245"/>
      <c r="F47" s="245"/>
      <c r="G47" s="245"/>
      <c r="H47" s="246"/>
    </row>
    <row r="48" spans="1:12" ht="14.45" customHeight="1">
      <c r="A48" s="37"/>
      <c r="B48"/>
      <c r="C48" s="119"/>
      <c r="D48" s="245"/>
      <c r="E48" s="245"/>
      <c r="F48" s="245"/>
      <c r="G48" s="245"/>
      <c r="H48" s="246"/>
    </row>
    <row r="49" spans="1:8" ht="14.45" customHeight="1">
      <c r="A49" s="37"/>
      <c r="B49"/>
      <c r="C49" s="119"/>
      <c r="D49" s="245"/>
      <c r="E49" s="245"/>
      <c r="F49" s="245"/>
      <c r="G49" s="245"/>
      <c r="H49" s="246"/>
    </row>
    <row r="50" spans="1:8">
      <c r="A50" s="61" t="s">
        <v>199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0" t="s">
        <v>371</v>
      </c>
      <c r="B52" s="231"/>
      <c r="C52" s="231"/>
      <c r="D52" s="231"/>
      <c r="E52" s="231"/>
      <c r="F52" s="232"/>
      <c r="G52"/>
      <c r="H52" s="38"/>
    </row>
    <row r="53" spans="1:8" ht="15" customHeight="1">
      <c r="A53" s="233"/>
      <c r="B53" s="234"/>
      <c r="C53" s="234"/>
      <c r="D53" s="234"/>
      <c r="E53" s="234"/>
      <c r="F53" s="235"/>
      <c r="G53" s="73" t="str">
        <f>IF(ISBLANK(H13),"",H13)</f>
        <v/>
      </c>
      <c r="H53" s="63"/>
    </row>
    <row r="54" spans="1:8">
      <c r="A54" s="236"/>
      <c r="B54" s="237"/>
      <c r="C54" s="237"/>
      <c r="D54" s="237"/>
      <c r="E54" s="237"/>
      <c r="F54" s="238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стеноз дистальной трети ствола ЛКА ДО 30%.
Бассейн ПНА:   неровности контуров устья и неровности контуров проксимального сегмента ПНА. Антеградный кровоток TIMI III.
Бассейн  ОА:   тандемные стенозы проксимального сегмента 40% и 50%, стеноз средней трети ОА 40%. Антеградный кровоток TIMI III.
Бассейн ПКА:   неровности контуров  проксимального сегмента, тотальная окклюзия на уровне среднего сегмента, стенозы дистального сегмента 90%, стеноз зоны "креста" ПКА 30%, стеноз устья ЗМЖВ и ЗБВ  30%, стенозы проксимальной трети ЗМЖВ 40%. Антеградный кровоток TIMI 0. TTG-1. Rentrop - 2 за счёт межсистемных коллатералей СВ ПНА. 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21" sqref="D21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45612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Волков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23003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61</v>
      </c>
    </row>
    <row r="7" spans="1:4">
      <c r="A7" s="37"/>
      <c r="B7"/>
      <c r="C7" s="100" t="s">
        <v>12</v>
      </c>
      <c r="D7" s="102">
        <f>КАГ!$B$14</f>
        <v>32420</v>
      </c>
    </row>
    <row r="8" spans="1:4">
      <c r="A8" s="193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46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45612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331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315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516</v>
      </c>
      <c r="C17" s="134" t="s">
        <v>539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4" t="s">
        <v>454</v>
      </c>
      <c r="D18" s="139">
        <v>2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4" t="str">
        <f>IFERROR(INDEX(Расходка[Наименование расходного материала],MATCH(Расходка[[#This Row],[№]],Поиск_расходки[Индекс3],0)),"")</f>
        <v>Fielder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Fielder XT-A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Fielder XT-R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8">
        <v>254570</v>
      </c>
      <c r="AN13" s="2"/>
      <c r="AO13" t="s">
        <v>529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1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2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3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524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Shunmei</v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BMS, Integtity</v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DES, Calipso</v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DES, NanoMed</v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Firehawk</v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1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2024-11-16T08:19:26Z</cp:lastPrinted>
  <dcterms:created xsi:type="dcterms:W3CDTF">2015-06-05T18:19:34Z</dcterms:created>
  <dcterms:modified xsi:type="dcterms:W3CDTF">2024-11-16T08:19:37Z</dcterms:modified>
</cp:coreProperties>
</file>