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79" i="1"/>
  <c r="G80" i="1"/>
  <c r="G81" i="1"/>
  <c r="G82" i="1"/>
  <c r="G83" i="1"/>
  <c r="G84" i="1"/>
  <c r="G85" i="1"/>
  <c r="G86" i="1"/>
  <c r="H80" i="1"/>
  <c r="H81" i="1"/>
  <c r="H82" i="1"/>
  <c r="H83" i="1"/>
  <c r="H84" i="1"/>
  <c r="H85" i="1"/>
  <c r="H86" i="1"/>
  <c r="I79" i="1"/>
  <c r="I80" i="1"/>
  <c r="I81" i="1"/>
  <c r="I82" i="1"/>
  <c r="I83" i="1"/>
  <c r="I84" i="1"/>
  <c r="I85" i="1"/>
  <c r="I86" i="1"/>
  <c r="J80" i="1"/>
  <c r="J81" i="1"/>
  <c r="J82" i="1"/>
  <c r="J83" i="1"/>
  <c r="J84" i="1"/>
  <c r="J85" i="1"/>
  <c r="J86" i="1"/>
  <c r="K80" i="1"/>
  <c r="K81" i="1"/>
  <c r="K82" i="1"/>
  <c r="K83" i="1"/>
  <c r="K84" i="1"/>
  <c r="K85" i="1"/>
  <c r="K86" i="1"/>
  <c r="L80" i="1"/>
  <c r="L81" i="1"/>
  <c r="L82" i="1"/>
  <c r="L83" i="1"/>
  <c r="L84" i="1"/>
  <c r="L85" i="1"/>
  <c r="L86" i="1"/>
  <c r="M80" i="1"/>
  <c r="M81" i="1"/>
  <c r="M82" i="1"/>
  <c r="M83" i="1"/>
  <c r="M84" i="1"/>
  <c r="M85" i="1"/>
  <c r="M86" i="1"/>
  <c r="N79" i="1"/>
  <c r="N80" i="1"/>
  <c r="N81" i="1"/>
  <c r="N82" i="1"/>
  <c r="N83" i="1"/>
  <c r="N84" i="1"/>
  <c r="N85" i="1"/>
  <c r="N86" i="1"/>
  <c r="O79" i="1"/>
  <c r="O80" i="1"/>
  <c r="O81" i="1"/>
  <c r="O82" i="1"/>
  <c r="O83" i="1"/>
  <c r="O84" i="1"/>
  <c r="O85" i="1"/>
  <c r="O86" i="1"/>
  <c r="P79" i="1"/>
  <c r="P80" i="1"/>
  <c r="P81" i="1"/>
  <c r="P82" i="1"/>
  <c r="P83" i="1"/>
  <c r="P84" i="1"/>
  <c r="P85" i="1"/>
  <c r="P86" i="1"/>
  <c r="Q79" i="1"/>
  <c r="Q80" i="1"/>
  <c r="Q81" i="1"/>
  <c r="Q82" i="1"/>
  <c r="Q83" i="1"/>
  <c r="Q84" i="1"/>
  <c r="Q85" i="1"/>
  <c r="Q86" i="1"/>
  <c r="R79" i="1"/>
  <c r="R80" i="1"/>
  <c r="R81" i="1"/>
  <c r="R82" i="1"/>
  <c r="R83" i="1"/>
  <c r="R84" i="1"/>
  <c r="R85" i="1"/>
  <c r="R86" i="1"/>
  <c r="S79" i="1"/>
  <c r="S80" i="1"/>
  <c r="S81" i="1"/>
  <c r="S82" i="1"/>
  <c r="S83" i="1"/>
  <c r="S84" i="1"/>
  <c r="S85" i="1"/>
  <c r="S86" i="1"/>
  <c r="T80" i="1"/>
  <c r="T81" i="1"/>
  <c r="T82" i="1"/>
  <c r="T83" i="1"/>
  <c r="T84" i="1"/>
  <c r="T85" i="1"/>
  <c r="T86" i="1"/>
  <c r="U80" i="1"/>
  <c r="U81" i="1"/>
  <c r="U82" i="1"/>
  <c r="U83" i="1"/>
  <c r="U84" i="1"/>
  <c r="U85" i="1"/>
  <c r="U86" i="1"/>
  <c r="V79" i="1"/>
  <c r="V80" i="1"/>
  <c r="V81" i="1"/>
  <c r="V82" i="1"/>
  <c r="V83" i="1"/>
  <c r="V84" i="1"/>
  <c r="V85" i="1"/>
  <c r="V86" i="1"/>
  <c r="W80" i="1"/>
  <c r="W81" i="1"/>
  <c r="W82" i="1"/>
  <c r="W83" i="1"/>
  <c r="W84" i="1"/>
  <c r="W85" i="1"/>
  <c r="W86" i="1"/>
  <c r="X80" i="1"/>
  <c r="X81" i="1"/>
  <c r="X82" i="1"/>
  <c r="X83" i="1"/>
  <c r="X84" i="1"/>
  <c r="X85" i="1"/>
  <c r="X86" i="1"/>
  <c r="Y80" i="1"/>
  <c r="Y81" i="1"/>
  <c r="Y82" i="1"/>
  <c r="Y83" i="1"/>
  <c r="Y84" i="1"/>
  <c r="Y85" i="1"/>
  <c r="Y86" i="1"/>
  <c r="Z80" i="1"/>
  <c r="Z81" i="1"/>
  <c r="Z82" i="1"/>
  <c r="Z83" i="1"/>
  <c r="Z84" i="1"/>
  <c r="Z85" i="1"/>
  <c r="Z86" i="1"/>
  <c r="AA79" i="1"/>
  <c r="AA80" i="1"/>
  <c r="AA81" i="1"/>
  <c r="AA82" i="1"/>
  <c r="AA83" i="1"/>
  <c r="AA84" i="1"/>
  <c r="AA85" i="1"/>
  <c r="AA86" i="1"/>
  <c r="AB79" i="1"/>
  <c r="AB80" i="1"/>
  <c r="AB81" i="1"/>
  <c r="AB82" i="1"/>
  <c r="AB83" i="1"/>
  <c r="AB84" i="1"/>
  <c r="AB85" i="1"/>
  <c r="AB86" i="1"/>
  <c r="AC79" i="1"/>
  <c r="AC80" i="1"/>
  <c r="AC81" i="1"/>
  <c r="AC82" i="1"/>
  <c r="AC83" i="1"/>
  <c r="AC84" i="1"/>
  <c r="AC85" i="1"/>
  <c r="AC86" i="1"/>
  <c r="AD79" i="1"/>
  <c r="AD80" i="1"/>
  <c r="AD81" i="1"/>
  <c r="AD82" i="1"/>
  <c r="AD83" i="1"/>
  <c r="AD84" i="1"/>
  <c r="AD85" i="1"/>
  <c r="AD86" i="1"/>
  <c r="A53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" i="1"/>
  <c r="U4" i="1"/>
  <c r="H79" i="1" l="1"/>
  <c r="U67" i="1" s="1"/>
  <c r="U49" i="1"/>
  <c r="U61" i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52" i="1" l="1"/>
  <c r="U79" i="1"/>
  <c r="U48" i="1"/>
  <c r="U76" i="1"/>
  <c r="U37" i="1"/>
  <c r="U32" i="1"/>
  <c r="U12" i="1"/>
  <c r="U30" i="1"/>
  <c r="U24" i="1"/>
  <c r="U20" i="1"/>
  <c r="U7" i="1"/>
  <c r="U13" i="1"/>
  <c r="U17" i="1"/>
  <c r="U62" i="1"/>
  <c r="U23" i="1"/>
  <c r="U19" i="1"/>
  <c r="U10" i="1"/>
  <c r="U43" i="1"/>
  <c r="U50" i="1"/>
  <c r="U77" i="1"/>
  <c r="U34" i="1"/>
  <c r="U27" i="1"/>
  <c r="U6" i="1"/>
  <c r="U18" i="1"/>
  <c r="U28" i="1"/>
  <c r="U15" i="1"/>
  <c r="U8" i="1"/>
  <c r="U38" i="1"/>
  <c r="U5" i="1"/>
  <c r="U31" i="1"/>
  <c r="U16" i="1"/>
  <c r="U26" i="1"/>
  <c r="U71" i="1"/>
  <c r="U65" i="1"/>
  <c r="U36" i="1"/>
  <c r="U25" i="1"/>
  <c r="U9" i="1"/>
  <c r="U29" i="1"/>
  <c r="U22" i="1"/>
  <c r="U35" i="1"/>
  <c r="U11" i="1"/>
  <c r="U78" i="1"/>
  <c r="U21" i="1"/>
  <c r="U14" i="1"/>
  <c r="U33" i="1"/>
  <c r="U41" i="1"/>
  <c r="U63" i="1"/>
  <c r="I77" i="1"/>
  <c r="J77" i="1"/>
  <c r="J78" i="1" s="1"/>
  <c r="J79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9" i="1" l="1"/>
  <c r="W2" i="1"/>
  <c r="I78" i="1"/>
  <c r="V50" i="1" s="1"/>
  <c r="W54" i="1"/>
  <c r="W78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7" i="1" l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79" i="1" l="1"/>
  <c r="K79" i="1"/>
  <c r="P42" i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6" i="1" s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60" i="1" l="1"/>
  <c r="T20" i="1"/>
  <c r="T39" i="1"/>
  <c r="T43" i="1"/>
  <c r="T3" i="1"/>
  <c r="T79" i="1"/>
  <c r="T51" i="1"/>
  <c r="T24" i="1"/>
  <c r="T67" i="1"/>
  <c r="T57" i="1"/>
  <c r="T15" i="1"/>
  <c r="T46" i="1"/>
  <c r="T65" i="1"/>
  <c r="T48" i="1"/>
  <c r="T17" i="1"/>
  <c r="T9" i="1"/>
  <c r="T49" i="1"/>
  <c r="T68" i="1"/>
  <c r="T44" i="1"/>
  <c r="T47" i="1"/>
  <c r="T50" i="1"/>
  <c r="T64" i="1"/>
  <c r="T33" i="1"/>
  <c r="T66" i="1"/>
  <c r="T71" i="1"/>
  <c r="T73" i="1"/>
  <c r="T58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14" i="1"/>
  <c r="Y53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7" i="1" l="1"/>
  <c r="L79" i="1"/>
  <c r="Y59" i="1"/>
  <c r="Y43" i="1"/>
  <c r="Y78" i="1"/>
  <c r="Y79" i="1"/>
  <c r="Y12" i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M79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<sst xmlns="http://schemas.openxmlformats.org/spreadsheetml/2006/main" count="895" uniqueCount="545">
  <si>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</si>
  <si>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</si>
  <si>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</si>
  <si>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</si>
  <si>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</si>
  <si>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</si>
  <si>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</si>
  <si>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</si>
  <si>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</si>
  <si>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</si>
  <si>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</si>
  <si>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</si>
  <si>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</si>
  <si>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</si>
  <si>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</si>
  <si>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</si>
  <si>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</si>
  <si>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</si>
  <si>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</si>
  <si>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</si>
  <si>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</si>
  <si>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</si>
  <si>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</si>
  <si>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</si>
  <si>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</si>
  <si>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</si>
  <si>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</si>
  <si>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</si>
  <si>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</si>
  <si>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</si>
  <si>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</si>
  <si>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</si>
  <si>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</si>
  <si>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</si>
  <si>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</si>
  <si>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</si>
  <si>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</si>
  <si>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</si>
  <si>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</si>
  <si>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</si>
  <si>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</si>
  <si>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</si>
  <si>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</si>
  <si>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</si>
  <si>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</si>
  <si>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</si>
  <si>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</si>
  <si>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</si>
  <si>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</si>
  <si>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</si>
  <si>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</si>
  <si>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</si>
  <si>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</si>
  <si>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</si>
  <si>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</si>
  <si>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</si>
  <si>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</si>
  <si>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</si>
  <si>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</si>
  <si>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</si>
  <si>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</si>
  <si>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</si>
  <si>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</si>
  <si>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</si>
  <si>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</si>
  <si>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</si>
  <si>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</si>
  <si>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</si>
  <si>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</si>
  <si>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</si>
  <si>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</si>
  <si>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</si>
  <si>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</si>
  <si>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</si>
  <si>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</si>
  <si>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</si>
  <si>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</si>
  <si>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</si>
  <si>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</si>
  <si>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</si>
  <si>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</si>
  <si>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</si>
  <si>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</si>
  <si>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</si>
  <si>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</si>
  <si>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</si>
  <si>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</si>
  <si>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</si>
  <si>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</si>
  <si>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</si>
  <si>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</si>
  <si>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</si>
  <si>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</si>
  <si>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</si>
  <si>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</si>
  <si>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</si>
  <si>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</si>
  <si>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</si>
  <si>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</si>
  <si>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</si>
  <si>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</si>
  <si>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</si>
  <si>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</si>
  <si>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</si>
  <si>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</si>
  <si>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</si>
  <si>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</si>
  <si>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</si>
  <si>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</si>
  <si>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</si>
  <si>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</si>
  <si>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</si>
  <si>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</si>
  <si>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</si>
  <si>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</si>
  <si>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</si>
  <si>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</si>
  <si>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</si>
  <si>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</si>
  <si>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</si>
  <si>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</si>
  <si>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</si>
  <si>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</si>
  <si>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</si>
  <si>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</si>
  <si>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</si>
  <si>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</si>
  <si>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</si>
  <si>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</si>
  <si>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</si>
  <si>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</si>
  <si>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</si>
  <si>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</si>
  <si>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</si>
  <si>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</si>
  <si>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</si>
  <si>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</si>
  <si>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</si>
  <si>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</si>
  <si>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</si>
  <si>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</si>
  <si>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</si>
  <si>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</si>
  <si>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</si>
  <si>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</si>
  <si>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</si>
  <si>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</si>
  <si>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</si>
  <si>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</si>
  <si>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</si>
  <si>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</si>
  <si>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</si>
  <si>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</si>
  <si>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</si>
  <si>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</si>
  <si>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</si>
  <si>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</si>
  <si>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</si>
  <si>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</si>
  <si>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</si>
  <si>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</si>
  <si>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</si>
  <si>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</si>
  <si>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</si>
  <si>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</si>
  <si>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</si>
  <si>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</si>
  <si>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</si>
  <si>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</si>
  <si>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</si>
  <si>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</si>
  <si>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</si>
  <si>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</si>
  <si>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</si>
  <si>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</si>
  <si>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</si>
  <si>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</si>
  <si>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</si>
  <si>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</si>
  <si>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</si>
  <si>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</si>
  <si>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</si>
  <si>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</si>
  <si>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</si>
  <si>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</si>
  <si>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</si>
  <si>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</si>
  <si>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</si>
  <si>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</si>
  <si>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</si>
  <si>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</si>
  <si>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</si>
  <si>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</si>
  <si>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</si>
  <si>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</si>
  <si>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</si>
  <si>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</si>
  <si>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</si>
  <si>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</si>
  <si>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</si>
  <si>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</si>
  <si>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</si>
  <si>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</si>
  <si>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</si>
  <si>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</si>
  <si>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</si>
  <si>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</si>
  <si>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</si>
  <si>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</si>
  <si>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</si>
  <si>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</si>
  <si>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</si>
  <si>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</si>
  <si>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</si>
  <si>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</si>
  <si>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</si>
  <si>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</si>
  <si>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</si>
  <si>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</si>
  <si>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</si>
  <si>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</si>
  <si>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</si>
  <si>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</si>
  <si>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</si>
  <si>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</si>
  <si>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</si>
  <si>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</si>
  <si>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</si>
  <si>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</si>
  <si>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</si>
  <si>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</si>
  <si>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</si>
  <si>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</si>
  <si>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</si>
  <si>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</si>
  <si>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</si>
  <si>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</si>
  <si>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</si>
  <si>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</si>
  <si>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</si>
  <si>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</si>
  <si>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</si>
  <si>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</si>
  <si>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</si>
  <si>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</si>
  <si>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</si>
  <si>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</si>
  <si>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</si>
  <si>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</si>
  <si>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</si>
  <si>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</si>
  <si>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</si>
  <si>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</si>
  <si>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</si>
  <si>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</si>
  <si>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</si>
  <si>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</si>
  <si>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</si>
  <si>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</si>
  <si>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</si>
  <si>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</si>
  <si>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</si>
  <si>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</si>
  <si>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</si>
  <si>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</si>
  <si>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</si>
  <si>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</si>
  <si>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</si>
  <si>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</si>
  <si>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</si>
  <si>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</si>
  <si>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</si>
  <si>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</si>
  <si>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</si>
  <si>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</si>
  <si>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</si>
  <si>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</si>
  <si>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</si>
  <si>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</si>
  <si>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</si>
  <si>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</si>
  <si>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</si>
  <si>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</si>
  <si>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</si>
  <si>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</si>
  <si>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</si>
  <si>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</si>
  <si>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</si>
  <si>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</si>
  <si>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</si>
  <si>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</si>
  <si>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</si>
  <si>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</si>
  <si>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</si>
  <si>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</si>
  <si>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</si>
  <si>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</si>
  <si>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</si>
  <si>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</si>
  <si>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</si>
  <si>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</si>
  <si>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</si>
  <si>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</si>
  <si>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</si>
  <si>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</si>
  <si>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</si>
  <si>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</si>
  <si>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</si>
  <si>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</si>
  <si>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</si>
  <si>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</si>
  <si>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</si>
  <si>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</si>
  <si>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</si>
  <si>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</si>
  <si>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</si>
  <si>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</si>
  <si>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</si>
  <si>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</si>
  <si>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</si>
  <si>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</si>
  <si>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</si>
  <si>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</si>
  <si>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</si>
  <si>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</si>
  <si>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</si>
  <si>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</si>
  <si>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</si>
  <si>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</si>
  <si>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</si>
  <si>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</si>
  <si>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</si>
  <si>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</si>
  <si>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</si>
  <si>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</si>
  <si>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</si>
  <si>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</si>
  <si>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</si>
  <si>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</si>
  <si>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</si>
  <si>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</si>
  <si>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</si>
  <si>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</si>
  <si>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</si>
  <si>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</si>
  <si>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</si>
  <si>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</si>
  <si>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</si>
  <si>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</si>
  <si>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</si>
  <si>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</si>
  <si>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</si>
  <si>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</si>
  <si>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</si>
  <si>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</si>
  <si>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</si>
  <si>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</si>
  <si>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</si>
  <si>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</si>
  <si>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</si>
  <si>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</si>
  <si>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</si>
  <si>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</si>
  <si>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</si>
  <si>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</si>
  <si>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</si>
  <si>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</si>
  <si>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</si>
  <si>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</si>
  <si>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</si>
  <si>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</si>
  <si>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</si>
  <si>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</si>
  <si>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</si>
  <si>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</si>
  <si>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</si>
  <si>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</si>
  <si>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</si>
  <si>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</si>
  <si>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</si>
  <si>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</si>
  <si>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</si>
  <si>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</si>
  <si>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</si>
  <si>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</si>
  <si>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</si>
  <si>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</si>
  <si>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</si>
  <si>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</si>
  <si>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</si>
  <si>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</si>
  <si>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</si>
  <si>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</si>
  <si>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</si>
  <si>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</si>
  <si>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</si>
  <si>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</si>
  <si>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</si>
  <si>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</si>
  <si>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</si>
  <si>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</si>
  <si>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</si>
  <si>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</si>
  <si>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</si>
  <si>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</si>
  <si>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</si>
  <si>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</si>
  <si>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</si>
  <si>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</si>
  <si>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</si>
  <si>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</si>
  <si>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</si>
  <si>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</si>
  <si>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</si>
  <si>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</si>
  <si>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</si>
  <si>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</si>
  <si>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</si>
  <si>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</si>
  <si>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</si>
  <si>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</si>
  <si>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</si>
  <si>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</si>
  <si>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</si>
  <si>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</si>
  <si>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</si>
  <si>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</si>
  <si>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</si>
  <si>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</si>
  <si>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</si>
  <si>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</si>
  <si>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</si>
  <si>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</si>
  <si>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</si>
  <si>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</si>
  <si>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</si>
  <si>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</si>
  <si>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</si>
  <si>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</si>
  <si>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</si>
  <si>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</si>
  <si>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</si>
  <si>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</si>
  <si>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</si>
  <si>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</si>
  <si>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</si>
  <si>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</si>
  <si>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</si>
  <si>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</si>
  <si>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</si>
  <si>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</si>
  <si>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</si>
  <si>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</si>
  <si>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</si>
  <si>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</si>
  <si>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</si>
  <si>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</si>
  <si>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</si>
  <si>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</si>
  <si>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</si>
  <si>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</si>
  <si>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</si>
  <si>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</si>
  <si>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</si>
  <si>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</si>
  <si>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</si>
  <si>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</si>
  <si>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</si>
  <si>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</si>
  <si>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</si>
  <si>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</si>
  <si>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</si>
  <si>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</si>
  <si>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</si>
  <si>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</si>
  <si>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</si>
  <si>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</si>
  <si>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</si>
  <si>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</si>
  <si>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</si>
  <si>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</si>
  <si>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</si>
  <si>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</si>
  <si>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</si>
  <si>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</si>
  <si>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</si>
  <si>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</si>
  <si>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</si>
  <si>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</si>
  <si>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</si>
  <si>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</si>
  <si>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</si>
  <si>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</si>
  <si>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</si>
  <si>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</si>
  <si>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</si>
  <si>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</si>
  <si>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</si>
  <si>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</si>
  <si>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</si>
  <si>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</si>
  <si>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</si>
  <si>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</si>
  <si>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</si>
  <si>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</si>
  <si>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</si>
  <si>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</si>
  <si>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</si>
  <si>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</si>
  <si>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</si>
  <si>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</si>
  <si>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</si>
  <si>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</si>
  <si>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</si>
  <si>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</si>
  <si>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</si>
  <si>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</si>
  <si>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</si>
  <si>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</si>
  <si>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</si>
  <si>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</si>
  <si>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</si>
  <si>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</si>
  <si>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</si>
  <si>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</si>
  <si>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</si>
  <si>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</si>
  <si>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</si>
  <si>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50 ml</t>
  </si>
  <si>
    <t>Волженцева Ю.В.</t>
  </si>
  <si>
    <t>Правый</t>
  </si>
  <si>
    <t>Shunmei 0,6</t>
  </si>
  <si>
    <t>Shunmei 0,7</t>
  </si>
  <si>
    <t>3,25 - 6</t>
  </si>
  <si>
    <t>Белов В.А.</t>
  </si>
  <si>
    <t>13:18</t>
  </si>
  <si>
    <t>без значимых стенозов</t>
  </si>
  <si>
    <t xml:space="preserve">Совместно с д/кардиологом: с учетом клинических данных, ЭКГ и КАГ рекомендована реваскуляризация бассейна ПКА. </t>
  </si>
  <si>
    <t>150 ml</t>
  </si>
  <si>
    <t>ю</t>
  </si>
  <si>
    <t xml:space="preserve">С учётом  тромбоза ранее стентированной артерии принято решение в пользу ведения эптифибатида внутривенно болюсно в дозе 180 мкг/кг  (1 флакон). Устье ПКА катетеризировано проводниковым катетером Launcher JR 3.5 6Fr. Коронарный проводник Shunmei, Sion заведены в дистальный сегмент ПКА. Выполнена тромбаспирация Export Advance из стента дистального сегмента, получены умеренное количество фрагментов тромба. Реканализация в 20:47. На ангиограммах определяется пристеночные тромбы в стенте дистального сегмента. Постдилатация всего стентированного участка дистального сегмента баллонным катетером БК Аксиома 3,25 x 6 мм, давлением до 20 атм. При контрольной съемке: признаков остаточного тромбоза нет, кровоток востановен -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</si>
  <si>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1) Контроль места пункции, повязка на 6 ч 2) Двойная дезагрегантная терапия</t>
  </si>
  <si>
    <t xml:space="preserve">субтотальный биффуркационный стеноз среднего сегмента; класса 1:1:1 по Medina (высокий риск компрометации СА1); кровоток  TIMI III. Без отрицательной динамики. </t>
  </si>
  <si>
    <t xml:space="preserve">стеноз проксимального сегмента 50%; тандемный пролонгированный субтотальный биффуркационный стеноз дистального сегмента 1:1:0 по Medina; Антеградный кровоток TIM III.  Без отрицательной динамики. </t>
  </si>
  <si>
    <r>
      <t xml:space="preserve">стенты проксимального и среднего сегментов проходимы, без признаков рестеноза, </t>
    </r>
    <r>
      <rPr>
        <i/>
        <sz val="11"/>
        <color theme="1"/>
        <rFont val="Arial Narrow"/>
        <family val="2"/>
        <charset val="204"/>
      </rPr>
      <t>острая тромботическая окклюзия in stent дистального сегмента, кровоток TIMI 0, rentrop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</si>
</sst>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H17" sqref="H17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45688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0.84027777777777779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0.84722222222222221</v>
      </c>
      <c r="C10" s="54"/>
      <c r="D10" s="94" t="s">
        <v>173</v>
      </c>
      <c r="E10" s="92"/>
      <c r="F10" s="92"/>
      <c r="G10" s="23" t="s">
        <v>156</v>
      </c>
      <c r="H10" s="25"/>
    </row>
    <row r="11" spans="1:8" ht="17.25" thickTop="1" thickBot="1">
      <c r="A11" s="88" t="s">
        <v>192</v>
      </c>
      <c r="B11" s="202" t="s">
        <v>534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23167</v>
      </c>
      <c r="C12" s="11"/>
      <c r="D12" s="94" t="s">
        <v>302</v>
      </c>
      <c r="E12" s="92"/>
      <c r="F12" s="92"/>
      <c r="G12" s="23" t="s">
        <v>529</v>
      </c>
      <c r="H12" s="25"/>
    </row>
    <row r="13" spans="1:8" ht="15.75">
      <c r="A13" s="14" t="s">
        <v>10</v>
      </c>
      <c r="B13" s="29">
        <f>DATEDIF(B12,B8,"y")</f>
        <v>61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2595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535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1330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2.5270000000000001</v>
      </c>
    </row>
    <row r="18" spans="1:8" ht="14.45" customHeight="1">
      <c r="A18" s="56" t="s">
        <v>188</v>
      </c>
      <c r="B18" s="86" t="s">
        <v>530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536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542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543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5" t="s">
        <v>544</v>
      </c>
      <c r="C32" s="235"/>
      <c r="D32" s="235"/>
      <c r="E32" s="235"/>
      <c r="F32" s="235"/>
      <c r="G32" s="235"/>
      <c r="H32" s="236"/>
    </row>
    <row r="33" spans="1:8" ht="14.45" customHeight="1">
      <c r="A33" s="37"/>
      <c r="B33" s="237"/>
      <c r="C33" s="237"/>
      <c r="D33" s="237"/>
      <c r="E33" s="237"/>
      <c r="F33" s="237"/>
      <c r="G33" s="237"/>
      <c r="H33" s="238"/>
    </row>
    <row r="34" spans="1:8" ht="15.6" customHeight="1">
      <c r="A34" s="37"/>
      <c r="B34" s="237"/>
      <c r="C34" s="237"/>
      <c r="D34" s="237"/>
      <c r="E34" s="237"/>
      <c r="F34" s="237"/>
      <c r="G34" s="237"/>
      <c r="H34" s="238"/>
    </row>
    <row r="35" spans="1:8" ht="14.45" customHeight="1">
      <c r="A35" s="37"/>
      <c r="B35" s="237"/>
      <c r="C35" s="237"/>
      <c r="D35" s="237"/>
      <c r="E35" s="237"/>
      <c r="F35" s="237"/>
      <c r="G35" s="237"/>
      <c r="H35" s="238"/>
    </row>
    <row r="36" spans="1:8" ht="15.6" customHeight="1">
      <c r="A36" s="37"/>
      <c r="B36" s="237"/>
      <c r="C36" s="237"/>
      <c r="D36" s="237"/>
      <c r="E36" s="237"/>
      <c r="F36" s="237"/>
      <c r="G36" s="237"/>
      <c r="H36" s="238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537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9" zoomScaleNormal="100" zoomScaleSheetLayoutView="100" zoomScalePageLayoutView="90" workbookViewId="0">
      <selection activeCell="J33" sqref="J33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9" t="s">
        <v>398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1" t="s">
        <v>539</v>
      </c>
      <c r="B8"/>
      <c r="C8" s="248"/>
      <c r="D8" s="248"/>
      <c r="E8" s="248"/>
      <c r="F8" s="189"/>
      <c r="G8" s="117"/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8"/>
      <c r="D9" s="248"/>
      <c r="E9" s="248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52"/>
      <c r="D10" s="252"/>
      <c r="E10" s="252"/>
      <c r="F10" s="192"/>
      <c r="G10" s="117"/>
      <c r="H10" s="38"/>
    </row>
    <row r="11" spans="1:8">
      <c r="A11" s="191"/>
      <c r="B11" s="195"/>
      <c r="C11" s="198">
        <f>SUM(F8:F10)</f>
        <v>0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45688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0.84722222222222221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0.88194444444444453</v>
      </c>
      <c r="C14" s="11"/>
      <c r="D14" s="94" t="s">
        <v>173</v>
      </c>
      <c r="E14" s="92"/>
      <c r="F14" s="92"/>
      <c r="G14" s="79" t="str">
        <f>КАГ!G10</f>
        <v>Мешалкина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3.4722222222222321E-2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Белов В.А.</v>
      </c>
      <c r="C16" s="199">
        <f>LEN(КАГ!B11)</f>
        <v>10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23167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2595</v>
      </c>
      <c r="C19" s="68"/>
      <c r="D19" s="68"/>
      <c r="E19" s="68"/>
      <c r="F19" s="68"/>
      <c r="G19" s="164" t="s">
        <v>397</v>
      </c>
      <c r="H19" s="179" t="str">
        <f>КАГ!H15</f>
        <v>13:18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1330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2.5270000000000001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>
        <v>0.86597222222222225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5" t="s">
        <v>540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59" t="s">
        <v>541</v>
      </c>
      <c r="E40" s="253"/>
      <c r="F40" s="253"/>
      <c r="G40" s="253"/>
      <c r="H40" s="254"/>
    </row>
    <row r="41" spans="1:12" ht="14.45" customHeight="1">
      <c r="A41" s="31"/>
      <c r="B41" s="27"/>
      <c r="C41" s="119"/>
      <c r="D41" s="253"/>
      <c r="E41" s="253"/>
      <c r="F41" s="253"/>
      <c r="G41" s="253"/>
      <c r="H41" s="254"/>
    </row>
    <row r="42" spans="1:12" ht="14.45" customHeight="1">
      <c r="A42" s="31"/>
      <c r="B42" s="27"/>
      <c r="C42" s="119"/>
      <c r="D42" s="253"/>
      <c r="E42" s="253"/>
      <c r="F42" s="253"/>
      <c r="G42" s="253"/>
      <c r="H42" s="254"/>
    </row>
    <row r="43" spans="1:12" ht="14.45" customHeight="1">
      <c r="A43" s="31"/>
      <c r="B43" s="27"/>
      <c r="C43" s="119"/>
      <c r="D43" s="253"/>
      <c r="E43" s="253"/>
      <c r="F43" s="253"/>
      <c r="G43" s="253"/>
      <c r="H43" s="254"/>
    </row>
    <row r="44" spans="1:12" ht="14.45" customHeight="1">
      <c r="A44" s="31"/>
      <c r="B44" s="27"/>
      <c r="C44" s="119"/>
      <c r="D44" s="253"/>
      <c r="E44" s="253"/>
      <c r="F44" s="253"/>
      <c r="G44" s="253"/>
      <c r="H44" s="254"/>
      <c r="L44" s="159"/>
    </row>
    <row r="45" spans="1:12" ht="14.45" customHeight="1">
      <c r="A45" s="31"/>
      <c r="B45" s="27"/>
      <c r="C45" s="119"/>
      <c r="D45" s="253"/>
      <c r="E45" s="253"/>
      <c r="F45" s="253"/>
      <c r="G45" s="253"/>
      <c r="H45" s="254"/>
    </row>
    <row r="46" spans="1:12" ht="14.45" customHeight="1">
      <c r="A46" s="31"/>
      <c r="B46" s="27"/>
      <c r="C46" s="119"/>
      <c r="D46" s="253"/>
      <c r="E46" s="253"/>
      <c r="F46" s="253"/>
      <c r="G46" s="253"/>
      <c r="H46" s="254"/>
    </row>
    <row r="47" spans="1:12" ht="14.45" customHeight="1">
      <c r="A47" s="37"/>
      <c r="B47"/>
      <c r="C47" s="119"/>
      <c r="D47" s="253"/>
      <c r="E47" s="253"/>
      <c r="F47" s="253"/>
      <c r="G47" s="253"/>
      <c r="H47" s="254"/>
    </row>
    <row r="48" spans="1:12" ht="14.45" customHeight="1">
      <c r="A48" s="37"/>
      <c r="B48"/>
      <c r="C48" s="119"/>
      <c r="D48" s="253"/>
      <c r="E48" s="253"/>
      <c r="F48" s="253"/>
      <c r="G48" s="253"/>
      <c r="H48" s="254"/>
    </row>
    <row r="49" spans="1:8" ht="14.45" customHeight="1">
      <c r="A49" s="37"/>
      <c r="B49"/>
      <c r="C49" s="119"/>
      <c r="D49" s="253"/>
      <c r="E49" s="253"/>
      <c r="F49" s="253"/>
      <c r="G49" s="253"/>
      <c r="H49" s="254"/>
    </row>
    <row r="50" spans="1:8">
      <c r="A50" s="61" t="s">
        <v>204</v>
      </c>
      <c r="B50" s="62" t="s">
        <v>538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9" t="s">
        <v>369</v>
      </c>
      <c r="B52" s="240"/>
      <c r="C52" s="240"/>
      <c r="D52" s="240"/>
      <c r="E52" s="240"/>
      <c r="F52" s="241"/>
      <c r="G52"/>
      <c r="H52" s="38"/>
    </row>
    <row r="53" spans="1:8" ht="15" customHeight="1">
      <c r="A53" s="242"/>
      <c r="B53" s="243"/>
      <c r="C53" s="243"/>
      <c r="D53" s="243"/>
      <c r="E53" s="243"/>
      <c r="F53" s="244"/>
      <c r="G53" s="73" t="str">
        <f>IF(ISBLANK(H13),"",H13)</f>
        <v/>
      </c>
      <c r="H53" s="63"/>
    </row>
    <row r="54" spans="1:8">
      <c r="A54" s="245"/>
      <c r="B54" s="246"/>
      <c r="C54" s="246"/>
      <c r="D54" s="246"/>
      <c r="E54" s="246"/>
      <c r="F54" s="247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значимых стенозов
Бассейн ПНА:   субтотальный биффуркационный стеноз среднего сегмента; класса 1:1:1 по Medina (высокий риск компрометации СА1); кровоток  TIMI III. Без отрицательной динамики. 
Бассейн  ОА:   стеноз проксимального сегмента 50%; тандемный пролонгированный субтотальный биффуркационный стеноз дистального сегмента 1:1:0 по Medina; Антеградный кровоток TIM III.  Без отрицательной динамики. 
Бассейн ПКА:   стенты проксимального и среднего сегментов проходимы, без признаков рестеноза, острая тромботическая окклюзия in stent дистального сегмента, кровоток TIMI 0, rentrop 0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E5" sqref="E5:E6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45688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Белов В.А.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23167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61</v>
      </c>
    </row>
    <row r="7" spans="1:4">
      <c r="A7" s="37"/>
      <c r="B7"/>
      <c r="C7" s="100" t="s">
        <v>12</v>
      </c>
      <c r="D7" s="102">
        <f>КАГ!$B$14</f>
        <v>2595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45688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532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3" t="s">
        <v>314</v>
      </c>
      <c r="C16" s="134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512</v>
      </c>
      <c r="C18" s="134" t="s">
        <v>533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/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5" sqref="AM5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Sion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>Sion Black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>Sion Blue</v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1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2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3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Shunmei 0,6</v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532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Shunmei 0,7</v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BMS, Integtity</v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DES, Calipso</v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4" t="s">
        <v>527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Metafor</v>
      </c>
      <c r="Y58" s="114" t="str">
        <f>IFERROR(INDEX(Расходка[Наименование расходного материала],MATCH(Расходка[[#This Row],[№]],Поиск_расходки[Индекс8],0)),"")</f>
        <v>DES, Metafor</v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NanoMed</v>
      </c>
      <c r="Y59" s="114" t="str">
        <f>IFERROR(INDEX(Расходка[Наименование расходного материала],MATCH(Расходка[[#This Row],[№]],Поиск_расходки[Индекс8],0)),"")</f>
        <v>DES, NanoMed</v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0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1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Firehawk</v>
      </c>
      <c r="Y62" s="114" t="str">
        <f>IFERROR(INDEX(Расходка[Наименование расходного материала],MATCH(Расходка[[#This Row],[№]],Поиск_расходки[Индекс8],0)),"")</f>
        <v>DES, Firehawk</v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4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5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6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7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68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9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1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7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8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9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9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468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2025-01-31T20:04:28Z</cp:lastPrinted>
  <dcterms:created xsi:type="dcterms:W3CDTF">2015-06-05T18:19:34Z</dcterms:created>
  <dcterms:modified xsi:type="dcterms:W3CDTF">2025-01-31T20:04:35Z</dcterms:modified>
</cp:coreProperties>
</file>