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80" i="1"/>
  <c r="F81" i="1"/>
  <c r="F82" i="1"/>
  <c r="F83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F79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66" i="1" l="1"/>
  <c r="S79" i="1"/>
  <c r="S3" i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79" i="1" l="1"/>
  <c r="W79" i="1" s="1"/>
  <c r="W73" i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25" i="1" s="1"/>
  <c r="AC68" i="1"/>
  <c r="G74" i="1"/>
  <c r="G75" i="1" s="1"/>
  <c r="P74" i="1"/>
  <c r="N72" i="1"/>
  <c r="L67" i="1"/>
  <c r="M61" i="1"/>
  <c r="X21" i="1" l="1"/>
  <c r="X63" i="1"/>
  <c r="X18" i="1"/>
  <c r="X31" i="1"/>
  <c r="X28" i="1"/>
  <c r="X58" i="1"/>
  <c r="X22" i="1"/>
  <c r="X19" i="1"/>
  <c r="X27" i="1"/>
  <c r="X35" i="1"/>
  <c r="X20" i="1"/>
  <c r="X79" i="1"/>
  <c r="X49" i="1"/>
  <c r="X2" i="1"/>
  <c r="X36" i="1"/>
  <c r="X75" i="1"/>
  <c r="X46" i="1"/>
  <c r="X15" i="1"/>
  <c r="X17" i="1"/>
  <c r="N73" i="1"/>
  <c r="N74" i="1" s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G79" i="1" s="1"/>
  <c r="P76" i="1"/>
  <c r="N75" i="1"/>
  <c r="L69" i="1"/>
  <c r="M63" i="1"/>
  <c r="M64" i="1" s="1"/>
  <c r="M65" i="1" s="1"/>
  <c r="M66" i="1" s="1"/>
  <c r="T3" i="1" l="1"/>
  <c r="T79" i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78" i="1" l="1"/>
  <c r="Y12" i="1"/>
  <c r="Y58" i="1"/>
  <c r="Y42" i="1"/>
  <c r="Y16" i="1"/>
  <c r="Y44" i="1"/>
  <c r="Y7" i="1"/>
  <c r="Y24" i="1"/>
  <c r="Y38" i="1"/>
  <c r="Y26" i="1"/>
  <c r="Y18" i="1"/>
  <c r="Y50" i="1"/>
  <c r="Y19" i="1"/>
  <c r="Y21" i="1"/>
  <c r="Y29" i="1"/>
  <c r="Y33" i="1"/>
  <c r="Y39" i="1"/>
  <c r="Y54" i="1"/>
  <c r="Y5" i="1"/>
  <c r="Y13" i="1"/>
  <c r="Y37" i="1"/>
  <c r="Y28" i="1"/>
  <c r="Y32" i="1"/>
  <c r="Y53" i="1"/>
  <c r="Y22" i="1"/>
  <c r="Y6" i="1"/>
  <c r="Y31" i="1"/>
  <c r="Y61" i="1"/>
  <c r="Y57" i="1"/>
  <c r="Y23" i="1"/>
  <c r="Y75" i="1"/>
  <c r="Y64" i="1"/>
  <c r="Y65" i="1"/>
  <c r="Y73" i="1"/>
  <c r="Y69" i="1"/>
  <c r="Y72" i="1"/>
  <c r="Y70" i="1"/>
  <c r="Y79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<sst xmlns="http://schemas.openxmlformats.org/spreadsheetml/2006/main" count="900" uniqueCount="545">
  <si>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</si>
  <si>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</si>
  <si>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</si>
  <si>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</si>
  <si>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</si>
  <si>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</si>
  <si>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</si>
  <si>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</si>
  <si>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</si>
  <si>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</si>
  <si>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</si>
  <si>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</si>
  <si>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</si>
  <si>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</si>
  <si>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</si>
  <si>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</si>
  <si>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</si>
  <si>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</si>
  <si>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</si>
  <si>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</si>
  <si>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</si>
  <si>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</si>
  <si>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</si>
  <si>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</si>
  <si>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</si>
  <si>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</si>
  <si>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</si>
  <si>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</si>
  <si>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</si>
  <si>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</si>
  <si>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</si>
  <si>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</si>
  <si>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</si>
  <si>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</si>
  <si>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</si>
  <si>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</si>
  <si>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</si>
  <si>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</si>
  <si>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</si>
  <si>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</si>
  <si>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</si>
  <si>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</si>
  <si>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</si>
  <si>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</si>
  <si>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</si>
  <si>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</si>
  <si>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</si>
  <si>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</si>
  <si>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</si>
  <si>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</si>
  <si>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</si>
  <si>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</si>
  <si>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</si>
  <si>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</si>
  <si>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</si>
  <si>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</si>
  <si>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</si>
  <si>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</si>
  <si>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</si>
  <si>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</si>
  <si>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</si>
  <si>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</si>
  <si>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</si>
  <si>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</si>
  <si>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</si>
  <si>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</si>
  <si>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</si>
  <si>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</si>
  <si>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</si>
  <si>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</si>
  <si>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</si>
  <si>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</si>
  <si>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</si>
  <si>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</si>
  <si>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</si>
  <si>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</si>
  <si>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</si>
  <si>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</si>
  <si>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</si>
  <si>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</si>
  <si>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</si>
  <si>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</si>
  <si>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</si>
  <si>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</si>
  <si>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</si>
  <si>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</si>
  <si>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</si>
  <si>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</si>
  <si>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</si>
  <si>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</si>
  <si>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</si>
  <si>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</si>
  <si>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</si>
  <si>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</si>
  <si>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</si>
  <si>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</si>
  <si>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</si>
  <si>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</si>
  <si>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</si>
  <si>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</si>
  <si>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</si>
  <si>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</si>
  <si>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</si>
  <si>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</si>
  <si>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</si>
  <si>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</si>
  <si>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</si>
  <si>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</si>
  <si>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</si>
  <si>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</si>
  <si>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</si>
  <si>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</si>
  <si>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</si>
  <si>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</si>
  <si>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</si>
  <si>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</si>
  <si>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</si>
  <si>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</si>
  <si>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</si>
  <si>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</si>
  <si>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</si>
  <si>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</si>
  <si>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</si>
  <si>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</si>
  <si>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</si>
  <si>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</si>
  <si>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</si>
  <si>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</si>
  <si>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</si>
  <si>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</si>
  <si>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</si>
  <si>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</si>
  <si>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</si>
  <si>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</si>
  <si>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</si>
  <si>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</si>
  <si>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</si>
  <si>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</si>
  <si>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</si>
  <si>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</si>
  <si>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</si>
  <si>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</si>
  <si>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</si>
  <si>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</si>
  <si>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</si>
  <si>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</si>
  <si>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</si>
  <si>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</si>
  <si>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</si>
  <si>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</si>
  <si>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</si>
  <si>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</si>
  <si>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</si>
  <si>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</si>
  <si>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</si>
  <si>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</si>
  <si>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</si>
  <si>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</si>
  <si>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</si>
  <si>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</si>
  <si>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</si>
  <si>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</si>
  <si>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</si>
  <si>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</si>
  <si>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</si>
  <si>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</si>
  <si>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</si>
  <si>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</si>
  <si>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</si>
  <si>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</si>
  <si>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</si>
  <si>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</si>
  <si>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</si>
  <si>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</si>
  <si>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</si>
  <si>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</si>
  <si>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</si>
  <si>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</si>
  <si>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</si>
  <si>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</si>
  <si>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</si>
  <si>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</si>
  <si>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</si>
  <si>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</si>
  <si>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</si>
  <si>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</si>
  <si>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</si>
  <si>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</si>
  <si>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</si>
  <si>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</si>
  <si>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</si>
  <si>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</si>
  <si>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</si>
  <si>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</si>
  <si>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</si>
  <si>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</si>
  <si>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</si>
  <si>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</si>
  <si>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</si>
  <si>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</si>
  <si>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</si>
  <si>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</si>
  <si>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</si>
  <si>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</si>
  <si>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</si>
  <si>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</si>
  <si>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</si>
  <si>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</si>
  <si>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</si>
  <si>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</si>
  <si>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</si>
  <si>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</si>
  <si>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</si>
  <si>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</si>
  <si>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</si>
  <si>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</si>
  <si>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</si>
  <si>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</si>
  <si>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</si>
  <si>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</si>
  <si>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</si>
  <si>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</si>
  <si>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</si>
  <si>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</si>
  <si>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</si>
  <si>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</si>
  <si>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</si>
  <si>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</si>
  <si>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</si>
  <si>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</si>
  <si>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</si>
  <si>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</si>
  <si>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</si>
  <si>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</si>
  <si>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</si>
  <si>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</si>
  <si>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</si>
  <si>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</si>
  <si>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</si>
  <si>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</si>
  <si>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</si>
  <si>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</si>
  <si>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</si>
  <si>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</si>
  <si>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</si>
  <si>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</si>
  <si>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</si>
  <si>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</si>
  <si>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</si>
  <si>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</si>
  <si>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</si>
  <si>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</si>
  <si>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</si>
  <si>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</si>
  <si>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</si>
  <si>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</si>
  <si>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</si>
  <si>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</si>
  <si>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</si>
  <si>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</si>
  <si>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</si>
  <si>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</si>
  <si>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</si>
  <si>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</si>
  <si>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</si>
  <si>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</si>
  <si>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</si>
  <si>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</si>
  <si>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</si>
  <si>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</si>
  <si>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</si>
  <si>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</si>
  <si>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</si>
  <si>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</si>
  <si>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</si>
  <si>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</si>
  <si>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</si>
  <si>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</si>
  <si>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</si>
  <si>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</si>
  <si>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</si>
  <si>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</si>
  <si>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</si>
  <si>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</si>
  <si>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</si>
  <si>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</si>
  <si>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</si>
  <si>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</si>
  <si>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</si>
  <si>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</si>
  <si>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</si>
  <si>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</si>
  <si>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</si>
  <si>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</si>
  <si>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</si>
  <si>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</si>
  <si>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</si>
  <si>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</si>
  <si>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</si>
  <si>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</si>
  <si>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</si>
  <si>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</si>
  <si>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</si>
  <si>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</si>
  <si>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</si>
  <si>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</si>
  <si>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</si>
  <si>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</si>
  <si>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</si>
  <si>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</si>
  <si>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</si>
  <si>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</si>
  <si>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</si>
  <si>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</si>
  <si>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</si>
  <si>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</si>
  <si>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</si>
  <si>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</si>
  <si>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</si>
  <si>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</si>
  <si>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</si>
  <si>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</si>
  <si>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</si>
  <si>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</si>
  <si>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</si>
  <si>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</si>
  <si>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</si>
  <si>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</si>
  <si>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</si>
  <si>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</si>
  <si>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</si>
  <si>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</si>
  <si>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</si>
  <si>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</si>
  <si>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</si>
  <si>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</si>
  <si>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</si>
  <si>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</si>
  <si>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</si>
  <si>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</si>
  <si>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</si>
  <si>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</si>
  <si>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</si>
  <si>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</si>
  <si>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</si>
  <si>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</si>
  <si>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</si>
  <si>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</si>
  <si>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</si>
  <si>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</si>
  <si>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</si>
  <si>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</si>
  <si>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</si>
  <si>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</si>
  <si>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</si>
  <si>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</si>
  <si>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</si>
  <si>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</si>
  <si>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</si>
  <si>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</si>
  <si>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</si>
  <si>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</si>
  <si>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</si>
  <si>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</si>
  <si>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</si>
  <si>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</si>
  <si>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</si>
  <si>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</si>
  <si>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</si>
  <si>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</si>
  <si>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</si>
  <si>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</si>
  <si>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</si>
  <si>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</si>
  <si>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</si>
  <si>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</si>
  <si>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</si>
  <si>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</si>
  <si>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</si>
  <si>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</si>
  <si>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</si>
  <si>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</si>
  <si>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</si>
  <si>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</si>
  <si>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</si>
  <si>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</si>
  <si>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</si>
  <si>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</si>
  <si>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</si>
  <si>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</si>
  <si>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</si>
  <si>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</si>
  <si>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</si>
  <si>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</si>
  <si>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</si>
  <si>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</si>
  <si>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</si>
  <si>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</si>
  <si>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</si>
  <si>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</si>
  <si>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</si>
  <si>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</si>
  <si>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</si>
  <si>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</si>
  <si>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</si>
  <si>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</si>
  <si>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</si>
  <si>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</si>
  <si>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</si>
  <si>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</si>
  <si>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</si>
  <si>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</si>
  <si>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</si>
  <si>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</si>
  <si>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</si>
  <si>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</si>
  <si>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</si>
  <si>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</si>
  <si>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</si>
  <si>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</si>
  <si>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</si>
  <si>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</si>
  <si>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</si>
  <si>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</si>
  <si>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</si>
  <si>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</si>
  <si>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</si>
  <si>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</si>
  <si>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</si>
  <si>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</si>
  <si>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</si>
  <si>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</si>
  <si>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</si>
  <si>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</si>
  <si>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</si>
  <si>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</si>
  <si>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</si>
  <si>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</si>
  <si>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</si>
  <si>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</si>
  <si>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</si>
  <si>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</si>
  <si>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</si>
  <si>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</si>
  <si>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</si>
  <si>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</si>
  <si>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</si>
  <si>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</si>
  <si>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</si>
  <si>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</si>
  <si>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</si>
  <si>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</si>
  <si>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</si>
  <si>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</si>
  <si>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</si>
  <si>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</si>
  <si>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</si>
  <si>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</si>
  <si>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</si>
  <si>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</si>
  <si>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</si>
  <si>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</si>
  <si>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</si>
  <si>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</si>
  <si>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</si>
  <si>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</si>
  <si>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</si>
  <si>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</si>
  <si>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</si>
  <si>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</si>
  <si>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</si>
  <si>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</si>
  <si>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</si>
  <si>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</si>
  <si>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</si>
  <si>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</si>
  <si>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</si>
  <si>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</si>
  <si>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</si>
  <si>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</si>
  <si>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</si>
  <si>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</si>
  <si>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</si>
  <si>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</si>
  <si>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</si>
  <si>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</si>
  <si>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</si>
  <si>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</si>
  <si>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</si>
  <si>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</si>
  <si>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</si>
  <si>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</si>
  <si>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</si>
  <si>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</si>
  <si>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</si>
  <si>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</si>
  <si>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</si>
  <si>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</si>
  <si>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</si>
  <si>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</si>
  <si>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</si>
  <si>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</si>
  <si>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</si>
  <si>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</si>
  <si>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</si>
  <si>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</si>
  <si>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</si>
  <si>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</si>
  <si>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</si>
  <si>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</si>
  <si>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</si>
  <si>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</si>
  <si>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</si>
  <si>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</si>
  <si>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</si>
  <si>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</si>
  <si>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</si>
  <si>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</si>
  <si>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</si>
  <si>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</si>
  <si>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</si>
  <si>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</si>
  <si>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</si>
  <si>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</si>
  <si>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</si>
  <si>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</si>
  <si>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</si>
  <si>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Оставлен</t>
  </si>
  <si>
    <t>Metafor</t>
  </si>
  <si>
    <t>Правый</t>
  </si>
  <si>
    <t>Борисов С.В.</t>
  </si>
  <si>
    <t>08:18</t>
  </si>
  <si>
    <t>3590</t>
  </si>
  <si>
    <t>эксцентричный стеноз устья 30%.</t>
  </si>
  <si>
    <r>
      <t xml:space="preserve">стеноз среднего сегмента 30%, стеноз дистального сегмента 50%. Проксимальное отхождение крупной ДВ со стенозом устья 30% и субокклюзией в средней трети.  Антеградный кровоток по ПНА TIMI III, кровоток по ДВ - TIMI I. </t>
    </r>
    <r>
      <rPr>
        <b/>
        <sz val="12"/>
        <color theme="1"/>
        <rFont val="Arial Narrow"/>
        <family val="2"/>
        <charset val="204"/>
      </rPr>
      <t/>
    </r>
  </si>
  <si>
    <t xml:space="preserve">бассейн предствален крупной ВТК. В зоне бифуркации ОА и ВТК определяется стеноз устья ОА 60%, стеноз  средней трети ВТК до 50% Антеградный кровоток TIMI III.  </t>
  </si>
  <si>
    <t xml:space="preserve">пролонгированный стеноз проксимального сегмента до 40%, локальный стеноз среднего сегмента 30%.   Антеградный кровоток - TIMI III. </t>
  </si>
  <si>
    <t>Экстренное ЧКВ крупной ДВ бассейна ЛКА.</t>
  </si>
  <si>
    <t>дистальный</t>
  </si>
  <si>
    <t>150 ml</t>
  </si>
  <si>
    <t>20 ml</t>
  </si>
  <si>
    <t xml:space="preserve">1) Контроль места пункции, повязка  на руке до 6 ч. </t>
  </si>
  <si>
    <t>Устье ствола ЛКА катетеризировано проводниковым катетером Launcher EBU 3,5 6Fr.  Коронарный проводник shunmei 0/7 проведен  в дистальный сегмент ДВ. Реканализация артерии выполнена БК Колибри 2.0 - 15 мм. В зону остаточного нестабилльного значимого стеноза среднего  сегмента ДВ  имплантирован DES Evermine 3,0 х 16 мм, давлением 9 атм. Оптимизация стента на всем протяжении БК NC Аксиома 3.25-6, давлением до 14 атм. На контрольных съемках стент  раскрыт 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ДВ востановлен до  TIMI III. Пациент транспортируется в ПРИТ для дальнейшего наблюдения и лечения.</t>
  </si>
  <si>
    <t>3,25 - 6</t>
  </si>
  <si>
    <t>3,0 - 16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</si>
</sst>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4" fillId="9" borderId="21" applyNumberFormat="0" applyAlignment="0" applyProtection="0"/>
    <xf numFmtId="0" fontId="2" fillId="14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7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41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8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5" fillId="0" borderId="0" xfId="0" applyFont="1" applyAlignment="1">
      <alignment horizontal="centerContinuous" vertical="center"/>
    </xf>
    <xf numFmtId="0" fontId="47" fillId="0" borderId="0" xfId="0" applyFont="1" applyAlignment="1" applyProtection="1">
      <alignment vertical="top" wrapText="1"/>
      <protection locked="0"/>
    </xf>
    <xf numFmtId="0" fontId="50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2" fillId="0" borderId="25" xfId="0" applyFont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horizontal="center" vertical="center"/>
    </xf>
    <xf numFmtId="0" fontId="53" fillId="4" borderId="29" xfId="0" applyFont="1" applyFill="1" applyBorder="1" applyAlignment="1">
      <alignment horizontal="center" vertical="center"/>
    </xf>
    <xf numFmtId="0" fontId="53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2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2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2" fillId="0" borderId="35" xfId="0" applyFont="1" applyBorder="1" applyAlignment="1" applyProtection="1">
      <alignment horizontal="center" vertical="center"/>
      <protection locked="0"/>
    </xf>
    <xf numFmtId="0" fontId="52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1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2" fillId="0" borderId="26" xfId="0" applyFont="1" applyBorder="1" applyAlignment="1" applyProtection="1">
      <alignment horizontal="justify" vertical="center" wrapText="1"/>
      <protection locked="0"/>
    </xf>
    <xf numFmtId="0" fontId="52" fillId="0" borderId="25" xfId="0" applyFont="1" applyBorder="1" applyAlignment="1" applyProtection="1">
      <alignment horizontal="justify" vertical="center" wrapText="1"/>
      <protection locked="0"/>
    </xf>
    <xf numFmtId="16" fontId="52" fillId="0" borderId="25" xfId="0" applyNumberFormat="1" applyFont="1" applyBorder="1" applyAlignment="1" applyProtection="1">
      <alignment horizontal="justify" vertical="center" wrapText="1"/>
      <protection locked="0"/>
    </xf>
    <xf numFmtId="0" fontId="52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4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57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8" fillId="0" borderId="0" xfId="0" applyFont="1" applyAlignment="1">
      <alignment horizontal="centerContinuous" vertical="top" wrapText="1"/>
    </xf>
    <xf numFmtId="0" fontId="58" fillId="0" borderId="13" xfId="0" applyFont="1" applyBorder="1" applyAlignment="1">
      <alignment horizontal="centerContinuous" vertical="top" wrapText="1"/>
    </xf>
    <xf numFmtId="0" fontId="59" fillId="0" borderId="12" xfId="0" applyFont="1" applyBorder="1" applyAlignment="1" applyProtection="1">
      <alignment vertical="top" wrapText="1"/>
      <protection locked="0"/>
    </xf>
    <xf numFmtId="0" fontId="60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59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1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2" fillId="0" borderId="25" xfId="0" applyNumberFormat="1" applyFont="1" applyBorder="1" applyAlignment="1" applyProtection="1">
      <alignment horizontal="center" vertical="center"/>
      <protection locked="0"/>
    </xf>
    <xf numFmtId="0" fontId="58" fillId="0" borderId="12" xfId="0" applyFont="1" applyBorder="1" applyAlignment="1">
      <alignment horizontal="centerContinuous"/>
    </xf>
    <xf numFmtId="0" fontId="16" fillId="0" borderId="13" xfId="0" applyFont="1" applyBorder="1" applyAlignment="1" applyProtection="1">
      <alignment horizontal="fill" vertical="center"/>
      <protection hidden="1"/>
    </xf>
    <xf numFmtId="14" fontId="52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4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4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7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43" fillId="0" borderId="11" xfId="0" applyFont="1" applyBorder="1" applyAlignment="1">
      <alignment horizontal="right" vertical="top"/>
    </xf>
    <xf numFmtId="0" fontId="63" fillId="0" borderId="12" xfId="0" applyFont="1" applyBorder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0" fontId="0" fillId="0" borderId="0" xfId="0" applyFont="1"/>
    <xf numFmtId="0" fontId="63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63" fillId="0" borderId="10" xfId="0" applyFont="1" applyBorder="1" applyAlignment="1">
      <alignment horizontal="left" vertical="top" wrapText="1"/>
    </xf>
    <xf numFmtId="0" fontId="37" fillId="0" borderId="0" xfId="0" applyFont="1"/>
    <xf numFmtId="0" fontId="64" fillId="0" borderId="0" xfId="0" applyFont="1" applyAlignment="1">
      <alignment vertical="top" wrapText="1"/>
    </xf>
    <xf numFmtId="0" fontId="37" fillId="0" borderId="8" xfId="0" applyFont="1" applyBorder="1"/>
    <xf numFmtId="0" fontId="37" fillId="0" borderId="3" xfId="0" applyFont="1" applyBorder="1"/>
    <xf numFmtId="0" fontId="64" fillId="0" borderId="3" xfId="0" applyFont="1" applyBorder="1" applyAlignment="1">
      <alignment vertical="top" wrapText="1"/>
    </xf>
    <xf numFmtId="0" fontId="37" fillId="0" borderId="9" xfId="0" applyFont="1" applyBorder="1"/>
    <xf numFmtId="0" fontId="64" fillId="0" borderId="8" xfId="0" applyFont="1" applyBorder="1" applyAlignment="1">
      <alignment vertical="top" wrapText="1"/>
    </xf>
    <xf numFmtId="0" fontId="37" fillId="0" borderId="12" xfId="0" applyFont="1" applyBorder="1"/>
    <xf numFmtId="0" fontId="64" fillId="0" borderId="12" xfId="0" applyFont="1" applyBorder="1" applyAlignment="1">
      <alignment vertical="top" wrapText="1"/>
    </xf>
    <xf numFmtId="0" fontId="37" fillId="0" borderId="0" xfId="0" applyFont="1" applyAlignment="1" applyProtection="1">
      <alignment horizontal="left"/>
      <protection locked="0"/>
    </xf>
    <xf numFmtId="0" fontId="65" fillId="0" borderId="0" xfId="0" applyFont="1" applyAlignment="1">
      <alignment horizontal="left"/>
    </xf>
    <xf numFmtId="0" fontId="17" fillId="0" borderId="12" xfId="0" applyFont="1" applyBorder="1"/>
    <xf numFmtId="0" fontId="16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6" fillId="6" borderId="7" xfId="4" applyNumberFormat="1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vertical="top"/>
    </xf>
    <xf numFmtId="20" fontId="16" fillId="0" borderId="13" xfId="0" applyNumberFormat="1" applyFont="1" applyBorder="1" applyAlignment="1" applyProtection="1">
      <alignment horizontal="left" wrapText="1"/>
      <protection locked="0"/>
    </xf>
    <xf numFmtId="0" fontId="2" fillId="14" borderId="0" xfId="8"/>
    <xf numFmtId="0" fontId="6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5" fillId="0" borderId="0" xfId="0" applyFont="1" applyAlignment="1">
      <alignment horizontal="left" vertical="center" wrapText="1"/>
    </xf>
    <xf numFmtId="0" fontId="49" fillId="0" borderId="0" xfId="0" applyFont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55" fillId="0" borderId="10" xfId="0" applyFont="1" applyBorder="1" applyAlignment="1">
      <alignment horizontal="justify" vertical="distributed" wrapText="1"/>
    </xf>
    <xf numFmtId="0" fontId="55" fillId="0" borderId="5" xfId="0" applyFont="1" applyBorder="1" applyAlignment="1">
      <alignment wrapText="1"/>
    </xf>
    <xf numFmtId="0" fontId="55" fillId="0" borderId="11" xfId="0" applyFont="1" applyBorder="1" applyAlignment="1">
      <alignment wrapText="1"/>
    </xf>
    <xf numFmtId="0" fontId="55" fillId="0" borderId="12" xfId="0" applyFont="1" applyBorder="1" applyAlignment="1">
      <alignment wrapText="1"/>
    </xf>
    <xf numFmtId="0" fontId="55" fillId="0" borderId="0" xfId="0" applyFont="1" applyAlignment="1">
      <alignment wrapText="1"/>
    </xf>
    <xf numFmtId="0" fontId="55" fillId="0" borderId="13" xfId="0" applyFont="1" applyBorder="1" applyAlignment="1">
      <alignment wrapText="1"/>
    </xf>
    <xf numFmtId="0" fontId="55" fillId="0" borderId="8" xfId="0" applyFont="1" applyBorder="1" applyAlignment="1">
      <alignment wrapText="1"/>
    </xf>
    <xf numFmtId="0" fontId="55" fillId="0" borderId="3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3" fillId="0" borderId="12" xfId="0" applyFont="1" applyBorder="1" applyAlignment="1" applyProtection="1">
      <alignment horizontal="center" vertical="distributed" wrapText="1"/>
      <protection locked="0"/>
    </xf>
    <xf numFmtId="0" fontId="33" fillId="0" borderId="0" xfId="0" applyFont="1" applyAlignment="1" applyProtection="1">
      <alignment horizontal="center" vertical="distributed" wrapText="1"/>
      <protection locked="0"/>
    </xf>
    <xf numFmtId="0" fontId="33" fillId="0" borderId="13" xfId="0" applyFont="1" applyBorder="1" applyAlignment="1" applyProtection="1">
      <alignment horizontal="center" vertical="distributed" wrapText="1"/>
      <protection locked="0"/>
    </xf>
    <xf numFmtId="0" fontId="48" fillId="0" borderId="3" xfId="0" applyFont="1" applyBorder="1" applyAlignment="1" applyProtection="1">
      <alignment horizontal="left" vertical="center"/>
      <protection locked="0"/>
    </xf>
    <xf numFmtId="0" fontId="48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5" xfId="8" builtinId="46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25" sqref="I25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45685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0.65625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0.66180555555555554</v>
      </c>
      <c r="C10" s="51"/>
      <c r="D10" s="83" t="s">
        <v>173</v>
      </c>
      <c r="E10" s="81"/>
      <c r="F10" s="81"/>
      <c r="G10" s="22" t="s">
        <v>275</v>
      </c>
      <c r="H10" s="24"/>
    </row>
    <row r="11" spans="1:8" ht="17.25" thickTop="1" thickBot="1">
      <c r="A11" s="77" t="s">
        <v>192</v>
      </c>
      <c r="B11" s="185" t="s">
        <v>530</v>
      </c>
      <c r="C11" s="8"/>
      <c r="D11" s="83" t="s">
        <v>170</v>
      </c>
      <c r="E11" s="81"/>
      <c r="F11" s="81"/>
      <c r="G11" s="22" t="s">
        <v>250</v>
      </c>
      <c r="H11" s="24"/>
    </row>
    <row r="12" spans="1:8" ht="16.5" thickTop="1">
      <c r="A12" s="72" t="s">
        <v>8</v>
      </c>
      <c r="B12" s="73">
        <v>24512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57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2479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532</v>
      </c>
    </row>
    <row r="17" spans="1:9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6.8209999999999997</v>
      </c>
    </row>
    <row r="18" spans="1:9" ht="14.45" customHeight="1">
      <c r="A18" s="198" t="s">
        <v>188</v>
      </c>
      <c r="B18" s="199" t="s">
        <v>529</v>
      </c>
      <c r="C18" s="204"/>
      <c r="D18" s="205" t="s">
        <v>210</v>
      </c>
      <c r="E18" s="205"/>
      <c r="F18" s="205"/>
      <c r="G18" s="201" t="s">
        <v>189</v>
      </c>
      <c r="H18" s="202" t="s">
        <v>538</v>
      </c>
    </row>
    <row r="19" spans="1:9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9" ht="14.45" customHeight="1">
      <c r="A20" s="198" t="s">
        <v>212</v>
      </c>
      <c r="B20" s="226" t="s">
        <v>533</v>
      </c>
      <c r="C20" s="231"/>
      <c r="D20" s="231"/>
      <c r="E20" s="231"/>
      <c r="F20" s="231"/>
      <c r="G20" s="231"/>
      <c r="H20" s="232"/>
    </row>
    <row r="21" spans="1:9" ht="15.75">
      <c r="A21" s="210"/>
      <c r="B21" s="233"/>
      <c r="C21" s="233"/>
      <c r="D21" s="233"/>
      <c r="E21" s="233"/>
      <c r="F21" s="233"/>
      <c r="G21" s="233"/>
      <c r="H21" s="234"/>
    </row>
    <row r="22" spans="1:9" ht="15.6" customHeight="1">
      <c r="A22" s="203" t="s">
        <v>271</v>
      </c>
      <c r="B22" s="235" t="s">
        <v>534</v>
      </c>
      <c r="C22" s="235"/>
      <c r="D22" s="235"/>
      <c r="E22" s="235"/>
      <c r="F22" s="235"/>
      <c r="G22" s="235"/>
      <c r="H22" s="236"/>
    </row>
    <row r="23" spans="1:9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9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9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9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9" ht="14.45" customHeight="1">
      <c r="A27" s="203" t="s">
        <v>272</v>
      </c>
      <c r="B27" s="235" t="s">
        <v>535</v>
      </c>
      <c r="C27" s="235"/>
      <c r="D27" s="235"/>
      <c r="E27" s="235"/>
      <c r="F27" s="235"/>
      <c r="G27" s="235"/>
      <c r="H27" s="236"/>
    </row>
    <row r="28" spans="1:9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9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9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9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9" ht="14.45" customHeight="1">
      <c r="A32" s="203" t="s">
        <v>273</v>
      </c>
      <c r="B32" s="239" t="s">
        <v>536</v>
      </c>
      <c r="C32" s="235"/>
      <c r="D32" s="235"/>
      <c r="E32" s="235"/>
      <c r="F32" s="235"/>
      <c r="G32" s="235"/>
      <c r="H32" s="236"/>
      <c r="I32" s="221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537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527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4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50" t="s">
        <v>208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9" t="s">
        <v>223</v>
      </c>
      <c r="D8" s="249"/>
      <c r="E8" s="249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3"/>
      <c r="D9" s="253"/>
      <c r="E9" s="253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4"/>
      <c r="D10" s="254"/>
      <c r="E10" s="254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45685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0.66180555555555554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0.6875</v>
      </c>
      <c r="C14" s="11"/>
      <c r="D14" s="83" t="s">
        <v>173</v>
      </c>
      <c r="E14" s="81"/>
      <c r="F14" s="81"/>
      <c r="G14" s="71" t="str">
        <f>КАГ!G10</f>
        <v>Синицина И.А.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2.5694444444444464E-2</v>
      </c>
      <c r="C15"/>
      <c r="D15" s="83" t="s">
        <v>170</v>
      </c>
      <c r="E15" s="81"/>
      <c r="F15" s="81"/>
      <c r="G15" s="71" t="str">
        <f>КАГ!G11</f>
        <v>Герасимов М.М.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Борисов С.В.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24512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57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2479</v>
      </c>
      <c r="C19" s="61"/>
      <c r="D19" s="61"/>
      <c r="E19" s="61"/>
      <c r="F19" s="61"/>
      <c r="G19" s="150" t="s">
        <v>399</v>
      </c>
      <c r="H19" s="164" t="str">
        <f>КАГ!H15</f>
        <v>08:18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3590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6.8209999999999997</v>
      </c>
    </row>
    <row r="22" spans="1:8" ht="14.45" customHeight="1">
      <c r="A22" s="198" t="str">
        <f>КАГ!G18</f>
        <v>Доступ:</v>
      </c>
      <c r="B22" s="213" t="str">
        <f>КАГ!H18</f>
        <v>дистальный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0.92013888888888884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8" t="s">
        <v>542</v>
      </c>
      <c r="B25" s="259"/>
      <c r="C25" s="259"/>
      <c r="D25" s="259"/>
      <c r="E25" s="259"/>
      <c r="F25" s="259"/>
      <c r="G25" s="259"/>
      <c r="H25" s="260"/>
    </row>
    <row r="26" spans="1:8" ht="14.45" customHeight="1">
      <c r="A26" s="261"/>
      <c r="B26" s="259"/>
      <c r="C26" s="259"/>
      <c r="D26" s="259"/>
      <c r="E26" s="259"/>
      <c r="F26" s="259"/>
      <c r="G26" s="259"/>
      <c r="H26" s="260"/>
    </row>
    <row r="27" spans="1:8" ht="14.45" customHeight="1">
      <c r="A27" s="261"/>
      <c r="B27" s="259"/>
      <c r="C27" s="259"/>
      <c r="D27" s="259"/>
      <c r="E27" s="259"/>
      <c r="F27" s="259"/>
      <c r="G27" s="259"/>
      <c r="H27" s="260"/>
    </row>
    <row r="28" spans="1:8" ht="14.45" customHeight="1">
      <c r="A28" s="261"/>
      <c r="B28" s="259"/>
      <c r="C28" s="259"/>
      <c r="D28" s="259"/>
      <c r="E28" s="259"/>
      <c r="F28" s="259"/>
      <c r="G28" s="259"/>
      <c r="H28" s="260"/>
    </row>
    <row r="29" spans="1:8" ht="14.45" customHeight="1">
      <c r="A29" s="261"/>
      <c r="B29" s="259"/>
      <c r="C29" s="259"/>
      <c r="D29" s="259"/>
      <c r="E29" s="259"/>
      <c r="F29" s="259"/>
      <c r="G29" s="259"/>
      <c r="H29" s="260"/>
    </row>
    <row r="30" spans="1:8" ht="14.45" customHeight="1">
      <c r="A30" s="261"/>
      <c r="B30" s="259"/>
      <c r="C30" s="259"/>
      <c r="D30" s="259"/>
      <c r="E30" s="259"/>
      <c r="F30" s="259"/>
      <c r="G30" s="259"/>
      <c r="H30" s="260"/>
    </row>
    <row r="31" spans="1:8" ht="14.45" customHeight="1">
      <c r="A31" s="261"/>
      <c r="B31" s="259"/>
      <c r="C31" s="259"/>
      <c r="D31" s="259"/>
      <c r="E31" s="259"/>
      <c r="F31" s="259"/>
      <c r="G31" s="259"/>
      <c r="H31" s="260"/>
    </row>
    <row r="32" spans="1:8" ht="14.45" customHeight="1">
      <c r="A32" s="261"/>
      <c r="B32" s="259"/>
      <c r="C32" s="259"/>
      <c r="D32" s="259"/>
      <c r="E32" s="259"/>
      <c r="F32" s="259"/>
      <c r="G32" s="259"/>
      <c r="H32" s="260"/>
    </row>
    <row r="33" spans="1:12" ht="14.45" customHeight="1">
      <c r="A33" s="261"/>
      <c r="B33" s="259"/>
      <c r="C33" s="259"/>
      <c r="D33" s="259"/>
      <c r="E33" s="259"/>
      <c r="F33" s="259"/>
      <c r="G33" s="259"/>
      <c r="H33" s="260"/>
    </row>
    <row r="34" spans="1:12" ht="14.45" customHeight="1">
      <c r="A34" s="261"/>
      <c r="B34" s="259"/>
      <c r="C34" s="259"/>
      <c r="D34" s="259"/>
      <c r="E34" s="259"/>
      <c r="F34" s="259"/>
      <c r="G34" s="259"/>
      <c r="H34" s="260"/>
    </row>
    <row r="35" spans="1:12" ht="14.45" customHeight="1">
      <c r="A35" s="261"/>
      <c r="B35" s="259"/>
      <c r="C35" s="259"/>
      <c r="D35" s="259"/>
      <c r="E35" s="259"/>
      <c r="F35" s="259"/>
      <c r="G35" s="259"/>
      <c r="H35" s="260"/>
    </row>
    <row r="36" spans="1:12" ht="14.45" customHeight="1">
      <c r="A36" s="261"/>
      <c r="B36" s="259"/>
      <c r="C36" s="259"/>
      <c r="D36" s="259"/>
      <c r="E36" s="259"/>
      <c r="F36" s="259"/>
      <c r="G36" s="259"/>
      <c r="H36" s="260"/>
    </row>
    <row r="37" spans="1:12" ht="14.45" customHeight="1">
      <c r="A37" s="261"/>
      <c r="B37" s="259"/>
      <c r="C37" s="259"/>
      <c r="D37" s="259"/>
      <c r="E37" s="259"/>
      <c r="F37" s="259"/>
      <c r="G37" s="259"/>
      <c r="H37" s="260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540</v>
      </c>
      <c r="C40" s="107"/>
      <c r="D40" s="255" t="s">
        <v>541</v>
      </c>
      <c r="E40" s="256"/>
      <c r="F40" s="256"/>
      <c r="G40" s="256"/>
      <c r="H40" s="257"/>
    </row>
    <row r="41" spans="1:12" ht="14.45" customHeight="1">
      <c r="A41" s="30"/>
      <c r="B41" s="26"/>
      <c r="C41" s="107"/>
      <c r="D41" s="256"/>
      <c r="E41" s="256"/>
      <c r="F41" s="256"/>
      <c r="G41" s="256"/>
      <c r="H41" s="257"/>
    </row>
    <row r="42" spans="1:12" ht="14.45" customHeight="1">
      <c r="A42" s="30"/>
      <c r="B42" s="26"/>
      <c r="C42" s="107"/>
      <c r="D42" s="256"/>
      <c r="E42" s="256"/>
      <c r="F42" s="256"/>
      <c r="G42" s="256"/>
      <c r="H42" s="257"/>
    </row>
    <row r="43" spans="1:12" ht="14.45" customHeight="1">
      <c r="A43" s="30"/>
      <c r="B43" s="26"/>
      <c r="C43" s="107"/>
      <c r="D43" s="256"/>
      <c r="E43" s="256"/>
      <c r="F43" s="256"/>
      <c r="G43" s="256"/>
      <c r="H43" s="257"/>
    </row>
    <row r="44" spans="1:12" ht="14.45" customHeight="1">
      <c r="A44" s="30"/>
      <c r="B44" s="26"/>
      <c r="C44" s="107"/>
      <c r="D44" s="256"/>
      <c r="E44" s="256"/>
      <c r="F44" s="256"/>
      <c r="G44" s="256"/>
      <c r="H44" s="257"/>
      <c r="L44" s="146"/>
    </row>
    <row r="45" spans="1:12" ht="14.45" customHeight="1">
      <c r="A45" s="30"/>
      <c r="B45" s="26"/>
      <c r="C45" s="107"/>
      <c r="D45" s="256"/>
      <c r="E45" s="256"/>
      <c r="F45" s="256"/>
      <c r="G45" s="256"/>
      <c r="H45" s="257"/>
    </row>
    <row r="46" spans="1:12" ht="14.45" customHeight="1">
      <c r="A46" s="30"/>
      <c r="B46" s="26"/>
      <c r="C46" s="107"/>
      <c r="D46" s="256"/>
      <c r="E46" s="256"/>
      <c r="F46" s="256"/>
      <c r="G46" s="256"/>
      <c r="H46" s="257"/>
    </row>
    <row r="47" spans="1:12" ht="14.45" customHeight="1">
      <c r="A47" s="34"/>
      <c r="B47"/>
      <c r="C47" s="107"/>
      <c r="D47" s="256"/>
      <c r="E47" s="256"/>
      <c r="F47" s="256"/>
      <c r="G47" s="256"/>
      <c r="H47" s="257"/>
    </row>
    <row r="48" spans="1:12" ht="14.45" customHeight="1">
      <c r="A48" s="34"/>
      <c r="B48"/>
      <c r="C48" s="107"/>
      <c r="D48" s="256"/>
      <c r="E48" s="256"/>
      <c r="F48" s="256"/>
      <c r="G48" s="256"/>
      <c r="H48" s="257"/>
    </row>
    <row r="49" spans="1:8" ht="14.45" customHeight="1">
      <c r="A49" s="34"/>
      <c r="B49"/>
      <c r="C49" s="107"/>
      <c r="D49" s="256"/>
      <c r="E49" s="256"/>
      <c r="F49" s="256"/>
      <c r="G49" s="256"/>
      <c r="H49" s="257"/>
    </row>
    <row r="50" spans="1:8">
      <c r="A50" s="54" t="s">
        <v>199</v>
      </c>
      <c r="B50" s="55" t="s">
        <v>539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40" t="s">
        <v>371</v>
      </c>
      <c r="B52" s="241"/>
      <c r="C52" s="241"/>
      <c r="D52" s="241"/>
      <c r="E52" s="241"/>
      <c r="F52" s="242"/>
      <c r="G52"/>
      <c r="H52" s="35"/>
    </row>
    <row r="53" spans="1:8" ht="15" customHeight="1">
      <c r="A53" s="243"/>
      <c r="B53" s="244"/>
      <c r="C53" s="244"/>
      <c r="D53" s="244"/>
      <c r="E53" s="244"/>
      <c r="F53" s="245"/>
      <c r="G53" s="66" t="str">
        <f>IF(ISBLANK(H13),"",H13)</f>
        <v/>
      </c>
      <c r="H53" s="56"/>
    </row>
    <row r="54" spans="1:8">
      <c r="A54" s="246"/>
      <c r="B54" s="247"/>
      <c r="C54" s="247"/>
      <c r="D54" s="247"/>
      <c r="E54" s="247"/>
      <c r="F54" s="248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эксцентричный стеноз устья 30%.
Бассейн ПНА:   стеноз среднего сегмента 30%, стеноз дистального сегмента 50%. Проксимальное отхождение крупной ДВ со стенозом устья 30% и субокклюзией в средней трети.  Антеградный кровоток по ПНА TIMI III, кровоток по ДВ - TIMI I. 
Бассейн  ОА:   бассейн предствален крупной ВТК. В зоне бифуркации ОА и ВТК определяется стеноз устья ОА 60%, стеноз  средней трети ВТК до 50% Антеградный кровоток TIMI III.  
Бассейн ПКА:   пролонгированный стеноз проксимального сегмента до 40%, локальный стеноз среднего сегмента 30%.   Антеградный кровоток - TIMI III.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9" sqref="C19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45685</v>
      </c>
      <c r="C2" s="138" t="str">
        <f>IF(ЧКВ!B21=Вмешательства!F14,Вмешательства!F20,Вмешательства!F22)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Борисов С.В.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24512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57</v>
      </c>
    </row>
    <row r="7" spans="1:4">
      <c r="A7" s="34"/>
      <c r="B7"/>
      <c r="C7" s="88" t="s">
        <v>12</v>
      </c>
      <c r="D7" s="90">
        <f>КАГ!$B$14</f>
        <v>2479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45685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543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518</v>
      </c>
      <c r="C18" s="121" t="s">
        <v>544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 t="s">
        <v>211</v>
      </c>
      <c r="D19" s="126" t="s">
        <v>211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 t="s">
        <v>211</v>
      </c>
      <c r="D20" s="128" t="s">
        <v>211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1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528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Metafor</v>
      </c>
      <c r="AA65" s="102" t="str">
        <f>IFERROR(INDEX(Расходка[Наименование расходного материала],MATCH(Расходка[[#This Row],[№]],Поиск_расходки[Индекс10],0)),"")</f>
        <v>Metafor</v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1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78</v>
      </c>
      <c r="N79" s="179">
        <f>IF(ISNUMBER(SEARCH('Карта учёта'!$B$20,Расходка[[#This Row],[Наименование расходного материала]])),MAX($N$1:N78)+1,0)</f>
        <v>78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2025-01-28T13:55:17Z</cp:lastPrinted>
  <dcterms:created xsi:type="dcterms:W3CDTF">2015-06-05T18:19:34Z</dcterms:created>
  <dcterms:modified xsi:type="dcterms:W3CDTF">2025-01-28T14:51:04Z</dcterms:modified>
</cp:coreProperties>
</file>