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D42" i="6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63" i="1" s="1"/>
  <c r="U49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67" i="1" l="1"/>
  <c r="U41" i="1"/>
  <c r="U61" i="1"/>
  <c r="U52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0" i="1"/>
  <c r="V73" i="1"/>
  <c r="V49" i="1"/>
  <c r="V41" i="1"/>
  <c r="V67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9" i="1" l="1"/>
  <c r="V42" i="1"/>
  <c r="V78" i="1"/>
  <c r="V51" i="1"/>
  <c r="V52" i="1"/>
  <c r="V74" i="1"/>
  <c r="V45" i="1"/>
  <c r="V68" i="1"/>
  <c r="V65" i="1"/>
  <c r="V55" i="1"/>
  <c r="V62" i="1"/>
  <c r="V58" i="1"/>
  <c r="V46" i="1"/>
  <c r="V75" i="1"/>
  <c r="V63" i="1"/>
  <c r="V39" i="1"/>
  <c r="V47" i="1"/>
  <c r="V77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10" i="1" l="1"/>
  <c r="T13" i="1"/>
  <c r="T7" i="1"/>
  <c r="T39" i="1"/>
  <c r="T20" i="1"/>
  <c r="T72" i="1"/>
  <c r="T57" i="1"/>
  <c r="T60" i="1"/>
  <c r="T65" i="1"/>
  <c r="T8" i="1"/>
  <c r="T43" i="1"/>
  <c r="T36" i="1"/>
  <c r="T46" i="1"/>
  <c r="T51" i="1"/>
  <c r="T24" i="1"/>
  <c r="T68" i="1"/>
  <c r="T15" i="1"/>
  <c r="T17" i="1"/>
  <c r="T67" i="1"/>
  <c r="T9" i="1"/>
  <c r="T48" i="1"/>
  <c r="T49" i="1"/>
  <c r="T44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27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P51" i="1" l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<sst xmlns="http://schemas.openxmlformats.org/spreadsheetml/2006/main" count="896" uniqueCount="543">
  <si>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</si>
  <si>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</si>
  <si>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</si>
  <si>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</si>
  <si>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</si>
  <si>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</si>
  <si>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</si>
  <si>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</si>
  <si>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</si>
  <si>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</si>
  <si>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</si>
  <si>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</si>
  <si>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</si>
  <si>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</si>
  <si>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</si>
  <si>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</si>
  <si>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</si>
  <si>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</si>
  <si>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</si>
  <si>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</si>
  <si>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</si>
  <si>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</si>
  <si>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</si>
  <si>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</si>
  <si>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</si>
  <si>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</si>
  <si>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</si>
  <si>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</si>
  <si>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</si>
  <si>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</si>
  <si>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</si>
  <si>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</si>
  <si>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</si>
  <si>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</si>
  <si>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</si>
  <si>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</si>
  <si>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</si>
  <si>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</si>
  <si>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</si>
  <si>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</si>
  <si>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</si>
  <si>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</si>
  <si>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</si>
  <si>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</si>
  <si>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</si>
  <si>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</si>
  <si>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</si>
  <si>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</si>
  <si>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</si>
  <si>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</si>
  <si>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</si>
  <si>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</si>
  <si>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</si>
  <si>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</si>
  <si>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</si>
  <si>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</si>
  <si>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</si>
  <si>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</si>
  <si>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</si>
  <si>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</si>
  <si>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</si>
  <si>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</si>
  <si>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</si>
  <si>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</si>
  <si>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</si>
  <si>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</si>
  <si>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</si>
  <si>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</si>
  <si>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</si>
  <si>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</si>
  <si>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</si>
  <si>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</si>
  <si>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</si>
  <si>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</si>
  <si>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</si>
  <si>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</si>
  <si>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</si>
  <si>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</si>
  <si>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</si>
  <si>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</si>
  <si>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</si>
  <si>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</si>
  <si>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</si>
  <si>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</si>
  <si>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</si>
  <si>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</si>
  <si>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</si>
  <si>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</si>
  <si>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</si>
  <si>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</si>
  <si>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</si>
  <si>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</si>
  <si>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</si>
  <si>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</si>
  <si>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</si>
  <si>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</si>
  <si>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</si>
  <si>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</si>
  <si>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</si>
  <si>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</si>
  <si>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</si>
  <si>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</si>
  <si>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</si>
  <si>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</si>
  <si>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</si>
  <si>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</si>
  <si>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</si>
  <si>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</si>
  <si>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</si>
  <si>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</si>
  <si>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</si>
  <si>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</si>
  <si>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</si>
  <si>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</si>
  <si>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</si>
  <si>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</si>
  <si>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</si>
  <si>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</si>
  <si>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</si>
  <si>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</si>
  <si>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</si>
  <si>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</si>
  <si>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</si>
  <si>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</si>
  <si>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</si>
  <si>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</si>
  <si>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</si>
  <si>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</si>
  <si>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</si>
  <si>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</si>
  <si>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</si>
  <si>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</si>
  <si>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</si>
  <si>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</si>
  <si>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</si>
  <si>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</si>
  <si>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</si>
  <si>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</si>
  <si>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</si>
  <si>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</si>
  <si>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</si>
  <si>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</si>
  <si>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</si>
  <si>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</si>
  <si>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</si>
  <si>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</si>
  <si>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</si>
  <si>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</si>
  <si>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</si>
  <si>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</si>
  <si>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</si>
  <si>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</si>
  <si>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</si>
  <si>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</si>
  <si>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</si>
  <si>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</si>
  <si>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</si>
  <si>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</si>
  <si>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</si>
  <si>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</si>
  <si>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</si>
  <si>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</si>
  <si>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</si>
  <si>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</si>
  <si>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</si>
  <si>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</si>
  <si>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</si>
  <si>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</si>
  <si>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</si>
  <si>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</si>
  <si>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</si>
  <si>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</si>
  <si>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</si>
  <si>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</si>
  <si>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</si>
  <si>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</si>
  <si>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</si>
  <si>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</si>
  <si>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</si>
  <si>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</si>
  <si>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</si>
  <si>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</si>
  <si>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</si>
  <si>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</si>
  <si>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</si>
  <si>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</si>
  <si>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</si>
  <si>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</si>
  <si>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</si>
  <si>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</si>
  <si>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</si>
  <si>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</si>
  <si>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</si>
  <si>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</si>
  <si>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</si>
  <si>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</si>
  <si>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</si>
  <si>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</si>
  <si>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</si>
  <si>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</si>
  <si>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</si>
  <si>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</si>
  <si>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</si>
  <si>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</si>
  <si>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</si>
  <si>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</si>
  <si>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</si>
  <si>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</si>
  <si>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</si>
  <si>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</si>
  <si>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</si>
  <si>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</si>
  <si>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</si>
  <si>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</si>
  <si>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</si>
  <si>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</si>
  <si>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</si>
  <si>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</si>
  <si>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</si>
  <si>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</si>
  <si>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</si>
  <si>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</si>
  <si>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</si>
  <si>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</si>
  <si>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</si>
  <si>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</si>
  <si>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</si>
  <si>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</si>
  <si>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</si>
  <si>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</si>
  <si>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</si>
  <si>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</si>
  <si>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</si>
  <si>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</si>
  <si>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</si>
  <si>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</si>
  <si>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</si>
  <si>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</si>
  <si>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</si>
  <si>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</si>
  <si>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</si>
  <si>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</si>
  <si>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</si>
  <si>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</si>
  <si>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</si>
  <si>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</si>
  <si>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</si>
  <si>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</si>
  <si>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</si>
  <si>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</si>
  <si>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</si>
  <si>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</si>
  <si>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</si>
  <si>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</si>
  <si>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</si>
  <si>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</si>
  <si>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</si>
  <si>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</si>
  <si>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</si>
  <si>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</si>
  <si>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</si>
  <si>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</si>
  <si>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</si>
  <si>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</si>
  <si>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</si>
  <si>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</si>
  <si>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</si>
  <si>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</si>
  <si>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</si>
  <si>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</si>
  <si>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</si>
  <si>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</si>
  <si>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</si>
  <si>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</si>
  <si>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</si>
  <si>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</si>
  <si>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</si>
  <si>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</si>
  <si>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</si>
  <si>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</si>
  <si>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</si>
  <si>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</si>
  <si>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</si>
  <si>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</si>
  <si>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</si>
  <si>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</si>
  <si>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</si>
  <si>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</si>
  <si>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</si>
  <si>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</si>
  <si>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</si>
  <si>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</si>
  <si>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</si>
  <si>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</si>
  <si>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</si>
  <si>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</si>
  <si>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</si>
  <si>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</si>
  <si>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</si>
  <si>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</si>
  <si>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</si>
  <si>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</si>
  <si>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</si>
  <si>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</si>
  <si>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</si>
  <si>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</si>
  <si>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</si>
  <si>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</si>
  <si>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</si>
  <si>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</si>
  <si>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</si>
  <si>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</si>
  <si>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</si>
  <si>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</si>
  <si>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</si>
  <si>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</si>
  <si>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</si>
  <si>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</si>
  <si>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</si>
  <si>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</si>
  <si>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</si>
  <si>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</si>
  <si>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</si>
  <si>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</si>
  <si>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</si>
  <si>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</si>
  <si>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</si>
  <si>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</si>
  <si>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</si>
  <si>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</si>
  <si>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</si>
  <si>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</si>
  <si>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</si>
  <si>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</si>
  <si>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</si>
  <si>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</si>
  <si>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</si>
  <si>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</si>
  <si>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</si>
  <si>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</si>
  <si>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</si>
  <si>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</si>
  <si>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</si>
  <si>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</si>
  <si>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</si>
  <si>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</si>
  <si>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</si>
  <si>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</si>
  <si>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</si>
  <si>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</si>
  <si>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</si>
  <si>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</si>
  <si>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</si>
  <si>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</si>
  <si>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</si>
  <si>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</si>
  <si>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</si>
  <si>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</si>
  <si>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</si>
  <si>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</si>
  <si>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</si>
  <si>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</si>
  <si>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</si>
  <si>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</si>
  <si>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</si>
  <si>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</si>
  <si>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</si>
  <si>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</si>
  <si>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</si>
  <si>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</si>
  <si>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</si>
  <si>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</si>
  <si>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</si>
  <si>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</si>
  <si>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</si>
  <si>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</si>
  <si>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</si>
  <si>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</si>
  <si>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</si>
  <si>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</si>
  <si>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</si>
  <si>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</si>
  <si>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</si>
  <si>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</si>
  <si>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</si>
  <si>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</si>
  <si>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</si>
  <si>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</si>
  <si>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</si>
  <si>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</si>
  <si>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</si>
  <si>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</si>
  <si>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</si>
  <si>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</si>
  <si>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</si>
  <si>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</si>
  <si>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</si>
  <si>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</si>
  <si>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</si>
  <si>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</si>
  <si>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</si>
  <si>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</si>
  <si>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</si>
  <si>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</si>
  <si>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</si>
  <si>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</si>
  <si>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</si>
  <si>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</si>
  <si>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</si>
  <si>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</si>
  <si>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</si>
  <si>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</si>
  <si>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</si>
  <si>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</si>
  <si>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</si>
  <si>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</si>
  <si>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</si>
  <si>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</si>
  <si>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</si>
  <si>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</si>
  <si>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</si>
  <si>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</si>
  <si>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</si>
  <si>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</si>
  <si>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</si>
  <si>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</si>
  <si>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</si>
  <si>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</si>
  <si>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</si>
  <si>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</si>
  <si>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</si>
  <si>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</si>
  <si>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</si>
  <si>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</si>
  <si>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</si>
  <si>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</si>
  <si>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</si>
  <si>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</si>
  <si>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</si>
  <si>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</si>
  <si>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</si>
  <si>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</si>
  <si>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</si>
  <si>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</si>
  <si>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</si>
  <si>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</si>
  <si>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</si>
  <si>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</si>
  <si>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</si>
  <si>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</si>
  <si>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</si>
  <si>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</si>
  <si>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</si>
  <si>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</si>
  <si>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</si>
  <si>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</si>
  <si>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</si>
  <si>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</si>
  <si>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</si>
  <si>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</si>
  <si>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</si>
  <si>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</si>
  <si>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</si>
  <si>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</si>
  <si>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</si>
  <si>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</si>
  <si>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</si>
  <si>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</si>
  <si>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</si>
  <si>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</si>
  <si>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</si>
  <si>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</si>
  <si>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</si>
  <si>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</si>
  <si>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</si>
  <si>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</si>
  <si>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</si>
  <si>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</si>
  <si>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</si>
  <si>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</si>
  <si>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</si>
  <si>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</si>
  <si>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</si>
  <si>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</si>
  <si>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</si>
  <si>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</si>
  <si>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</si>
  <si>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</si>
  <si>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</si>
  <si>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</si>
  <si>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</si>
  <si>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</si>
  <si>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</si>
  <si>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</si>
  <si>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</si>
  <si>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</si>
  <si>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</si>
  <si>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</si>
  <si>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</si>
  <si>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</si>
  <si>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</si>
  <si>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</si>
  <si>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</si>
  <si>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</si>
  <si>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</si>
  <si>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</si>
  <si>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</si>
  <si>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</si>
  <si>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</si>
  <si>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</si>
  <si>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</si>
  <si>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</si>
  <si>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</si>
  <si>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</si>
  <si>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</si>
  <si>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</si>
  <si>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</si>
  <si>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</si>
  <si>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</si>
  <si>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</si>
  <si>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</si>
  <si>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</si>
  <si>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</si>
  <si>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</si>
  <si>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</si>
  <si>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</si>
  <si>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</si>
  <si>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</si>
  <si>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</si>
  <si>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</si>
  <si>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</si>
  <si>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</si>
  <si>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>неровность контуров, без значимых стенозов</t>
  </si>
  <si>
    <t>Евстигнеев М.А.</t>
  </si>
  <si>
    <t>11:54</t>
  </si>
  <si>
    <t>Shunmei 0,6</t>
  </si>
  <si>
    <t>Shunmei 0,7</t>
  </si>
  <si>
    <t>150 ml</t>
  </si>
  <si>
    <t>стеноз за ВТК не менее 30%; острая тромботическая окклюзия дистального сегмента, TTG 2, Rentrop 0; кровоток TIMI 0. ВТК: неровность контуров, без значимых стенозов.</t>
  </si>
  <si>
    <t xml:space="preserve">Совместно с д/кардиологом: с учетом клинических данных, ЭКГ и КАГ рекомендована реканализация бассейна ОА. </t>
  </si>
  <si>
    <t xml:space="preserve">стеноз 30% на границе проксимального и среднего сегментов, миокардиальный мостик среднего сегмента с компрессией в систолу 50%; кровоток TIMI III. </t>
  </si>
  <si>
    <t>стеноз среднего сегмента 70%; неровность контуров дистального сегмента, без значимых стенозов</t>
  </si>
  <si>
    <t xml:space="preserve">Устье ствола ЛКА катетеризировано проводниковым катетером Launcher EBU 3.5 6Fr. Коронарный проводник Shunmei заведен в дистальный сегмент ОА. Реканализация на проводнике (17:30).  Выполнена предилатация зоны значимого стеноза БК Колибри 2,0 х 15мм, давлением 12 атм.  В зону стеноза имплантирован DES Resolute Integrity 3,0 x 15 мм, давлением 10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ОА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</si>
</sst>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20" fontId="29" fillId="0" borderId="13" xfId="0" applyNumberFormat="1" applyFont="1" applyBorder="1" applyAlignment="1" applyProtection="1">
      <alignment horizontal="left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7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0.70486111111111116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0.71180555555555547</v>
      </c>
      <c r="C10" s="54"/>
      <c r="D10" s="94" t="s">
        <v>173</v>
      </c>
      <c r="E10" s="92"/>
      <c r="F10" s="92"/>
      <c r="G10" s="23" t="s">
        <v>147</v>
      </c>
      <c r="H10" s="25"/>
    </row>
    <row r="11" spans="1:8" ht="17.25" thickTop="1" thickBot="1">
      <c r="A11" s="88" t="s">
        <v>192</v>
      </c>
      <c r="B11" s="201" t="s">
        <v>533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29911</v>
      </c>
      <c r="C12" s="11"/>
      <c r="D12" s="94" t="s">
        <v>302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43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2896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534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6810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12.939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532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540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538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541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539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H22" sqref="H22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242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3" t="s">
        <v>209</v>
      </c>
      <c r="D8" s="243"/>
      <c r="E8" s="243"/>
      <c r="F8" s="188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0.71180555555555547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0.74305555555555547</v>
      </c>
      <c r="C14" s="11"/>
      <c r="D14" s="94" t="s">
        <v>173</v>
      </c>
      <c r="E14" s="92"/>
      <c r="F14" s="92"/>
      <c r="G14" s="79" t="str">
        <f>КАГ!G10</f>
        <v>Гайчук В.В.</v>
      </c>
      <c r="H14" s="90" t="str">
        <f>IF(ISBLANK(КАГ!H10),"",КАГ!H10)</f>
        <v/>
      </c>
    </row>
    <row r="15" spans="1:8" ht="16.5" thickBot="1">
      <c r="A15" s="162" t="s">
        <v>385</v>
      </c>
      <c r="B15" s="186">
        <f>IF(B14&lt;B13,B14+1,B14)-B13</f>
        <v>3.125E-2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Евстигнеев М.А.</v>
      </c>
      <c r="C16" s="198">
        <f>LEN(КАГ!B11)</f>
        <v>15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29911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2896</v>
      </c>
      <c r="C19" s="68"/>
      <c r="D19" s="68"/>
      <c r="E19" s="68"/>
      <c r="F19" s="68"/>
      <c r="G19" s="164" t="s">
        <v>397</v>
      </c>
      <c r="H19" s="179" t="str">
        <f>КАГ!H15</f>
        <v>11:54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6810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12.939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255">
        <v>0.72916666666666663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542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4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8" t="s">
        <v>527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537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369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неровность контуров, без значимых стенозов
Бассейн ПНА:   стеноз 30% на границе проксимального и среднего сегментов, миокардиальный мостик среднего сегмента с компрессией в систолу 50%; кровоток TIMI III. 
Бассейн  ОА:   стеноз за ВТК не менее 30%; острая тромботическая окклюзия дистального сегмента, TTG 2, Rentrop 0; кровоток TIMI 0. ВТК: неровность контуров, без значимых стенозов.
Бассейн ПКА:   стеноз среднего сегмента 70%; неровность контуров дистального сегмента, без значимых стенозов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Евстигнеев М.А.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29911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43</v>
      </c>
    </row>
    <row r="7" spans="1:4">
      <c r="A7" s="37"/>
      <c r="B7"/>
      <c r="C7" s="100" t="s">
        <v>12</v>
      </c>
      <c r="D7" s="102">
        <f>КАГ!$B$14</f>
        <v>2896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536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34" t="s">
        <v>413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373</v>
      </c>
      <c r="C17" s="134" t="s">
        <v>404</v>
      </c>
      <c r="D17" s="139"/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8" sqref="C5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308</v>
      </c>
      <c r="AO2" s="207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535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 0,6</v>
      </c>
      <c r="X52" s="114" t="str">
        <f>IFERROR(INDEX(Расходка[Наименование расходного материала],MATCH(Расходка[[#This Row],[№]],Поиск_расходки[Индекс7],0)),"")</f>
        <v>Shunmei 0,6</v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Shunmei 0,7</v>
      </c>
      <c r="X53" s="114" t="str">
        <f>IFERROR(INDEX(Расходка[Наименование расходного материала],MATCH(Расходка[[#This Row],[№]],Поиск_расходки[Индекс7],0)),"")</f>
        <v>Shunmei 0,7</v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5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BMS, Integtity</v>
      </c>
      <c r="X56" s="114" t="str">
        <f>IFERROR(INDEX(Расходка[Наименование расходного материала],MATCH(Расходка[[#This Row],[№]],Поиск_расходки[Индекс7],0)),"")</f>
        <v>BMS, Integtity</v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Calipso</v>
      </c>
      <c r="X57" s="114" t="str">
        <f>IFERROR(INDEX(Расходка[Наименование расходного материала],MATCH(Расходка[[#This Row],[№]],Поиск_расходки[Индекс7],0)),"")</f>
        <v>DES, Calipso</v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3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Metafor</v>
      </c>
      <c r="X58" s="114" t="str">
        <f>IFERROR(INDEX(Расходка[Наименование расходного материала],MATCH(Расходка[[#This Row],[№]],Поиск_расходки[Индекс7],0)),"")</f>
        <v>DES, Metafor</v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NanoMed</v>
      </c>
      <c r="X59" s="114" t="str">
        <f>IFERROR(INDEX(Расходка[Наименование расходного материала],MATCH(Расходка[[#This Row],[№]],Поиск_расходки[Индекс7],0)),"")</f>
        <v>DES, NanoMed</v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0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1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Firehawk</v>
      </c>
      <c r="X62" s="114" t="str">
        <f>IFERROR(INDEX(Расходка[Наименование расходного материала],MATCH(Расходка[[#This Row],[№]],Поиск_расходки[Индекс7],0)),"")</f>
        <v>DES, Firehawk</v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3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4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5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6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7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7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68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68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69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69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1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0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1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1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2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3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4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5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5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6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6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7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7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77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78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8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AF79" s="4" t="s">
        <v>6</v>
      </c>
      <c r="AG79" s="4" t="s">
        <v>468</v>
      </c>
    </row>
    <row r="80" spans="1:33">
      <c r="AF80" s="4" t="s">
        <v>6</v>
      </c>
      <c r="AG80" s="4" t="s">
        <v>469</v>
      </c>
    </row>
    <row r="81" spans="32:33">
      <c r="AF81" s="4" t="s">
        <v>6</v>
      </c>
      <c r="AG81" s="4" t="s">
        <v>470</v>
      </c>
    </row>
    <row r="82" spans="32:33">
      <c r="AF82" s="4" t="s">
        <v>6</v>
      </c>
      <c r="AG82" s="4" t="s">
        <v>471</v>
      </c>
    </row>
    <row r="83" spans="32:33">
      <c r="AF83" s="4" t="s">
        <v>6</v>
      </c>
      <c r="AG83" s="4" t="s">
        <v>472</v>
      </c>
    </row>
    <row r="84" spans="32:33">
      <c r="AF84" s="4" t="s">
        <v>6</v>
      </c>
      <c r="AG84" s="4" t="s">
        <v>423</v>
      </c>
    </row>
    <row r="85" spans="32:33">
      <c r="AF85" s="4" t="s">
        <v>6</v>
      </c>
      <c r="AG85" s="4" t="s">
        <v>424</v>
      </c>
    </row>
    <row r="86" spans="32:33">
      <c r="AF86" s="4" t="s">
        <v>6</v>
      </c>
      <c r="AG86" s="4" t="s">
        <v>473</v>
      </c>
    </row>
    <row r="87" spans="32:33">
      <c r="AF87" s="4" t="s">
        <v>6</v>
      </c>
      <c r="AG87" s="4" t="s">
        <v>474</v>
      </c>
    </row>
    <row r="88" spans="32:33">
      <c r="AF88" s="4" t="s">
        <v>6</v>
      </c>
      <c r="AG88" s="4" t="s">
        <v>475</v>
      </c>
    </row>
    <row r="89" spans="32:33">
      <c r="AF89" s="4" t="s">
        <v>6</v>
      </c>
      <c r="AG89" s="4" t="s">
        <v>476</v>
      </c>
    </row>
    <row r="90" spans="32:33">
      <c r="AF90" s="4" t="s">
        <v>6</v>
      </c>
      <c r="AG90" s="4" t="s">
        <v>477</v>
      </c>
    </row>
    <row r="91" spans="32:33">
      <c r="AF91" s="4" t="s">
        <v>6</v>
      </c>
      <c r="AG91" s="4" t="s">
        <v>478</v>
      </c>
    </row>
    <row r="92" spans="32:33">
      <c r="AF92" s="4" t="s">
        <v>6</v>
      </c>
      <c r="AG92" s="4" t="s">
        <v>479</v>
      </c>
    </row>
    <row r="93" spans="32:33">
      <c r="AF93" s="4" t="s">
        <v>6</v>
      </c>
      <c r="AG93" s="4" t="s">
        <v>480</v>
      </c>
    </row>
    <row r="94" spans="32:33">
      <c r="AF94" s="4" t="s">
        <v>6</v>
      </c>
      <c r="AG94" s="4" t="s">
        <v>427</v>
      </c>
    </row>
    <row r="95" spans="32:33">
      <c r="AF95" s="4" t="s">
        <v>6</v>
      </c>
      <c r="AG95" s="4" t="s">
        <v>428</v>
      </c>
    </row>
    <row r="96" spans="32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2025-01-31T15:47:52Z</cp:lastPrinted>
  <dcterms:created xsi:type="dcterms:W3CDTF">2015-06-05T18:19:34Z</dcterms:created>
  <dcterms:modified xsi:type="dcterms:W3CDTF">2025-01-31T15:48:59Z</dcterms:modified>
</cp:coreProperties>
</file>