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79" i="1"/>
  <c r="F80" i="1"/>
  <c r="F81" i="1"/>
  <c r="F82" i="1"/>
  <c r="F83" i="1"/>
  <c r="G79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79" i="1"/>
  <c r="J80" i="1"/>
  <c r="J81" i="1"/>
  <c r="J82" i="1"/>
  <c r="J83" i="1"/>
  <c r="K79" i="1"/>
  <c r="K80" i="1"/>
  <c r="K81" i="1"/>
  <c r="K82" i="1"/>
  <c r="K83" i="1"/>
  <c r="L79" i="1"/>
  <c r="L80" i="1"/>
  <c r="L81" i="1"/>
  <c r="L82" i="1"/>
  <c r="L83" i="1"/>
  <c r="M79" i="1"/>
  <c r="M80" i="1"/>
  <c r="M81" i="1"/>
  <c r="M82" i="1"/>
  <c r="M83" i="1"/>
  <c r="N79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79" i="1"/>
  <c r="S80" i="1"/>
  <c r="S81" i="1"/>
  <c r="S82" i="1"/>
  <c r="S83" i="1"/>
  <c r="T79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79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79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20" i="1" l="1"/>
  <c r="X79" i="1"/>
  <c r="X49" i="1"/>
  <c r="X2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9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8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M77" i="1" l="1"/>
  <c r="M78" i="1" l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<sst xmlns="http://schemas.openxmlformats.org/spreadsheetml/2006/main" count="896" uniqueCount="543">
  <si>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</si>
  <si>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</si>
  <si>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</si>
  <si>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</si>
  <si>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</si>
  <si>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</si>
  <si>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</si>
  <si>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</si>
  <si>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</si>
  <si>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</si>
  <si>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</si>
  <si>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</si>
  <si>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</si>
  <si>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</si>
  <si>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</si>
  <si>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</si>
  <si>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</si>
  <si>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</si>
  <si>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</si>
  <si>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</si>
  <si>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</si>
  <si>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</si>
  <si>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</si>
  <si>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</si>
  <si>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</si>
  <si>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</si>
  <si>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</si>
  <si>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</si>
  <si>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</si>
  <si>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</si>
  <si>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</si>
  <si>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</si>
  <si>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</si>
  <si>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</si>
  <si>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</si>
  <si>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</si>
  <si>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</si>
  <si>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</si>
  <si>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</si>
  <si>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</si>
  <si>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</si>
  <si>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</si>
  <si>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</si>
  <si>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</si>
  <si>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</si>
  <si>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</si>
  <si>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</si>
  <si>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</si>
  <si>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</si>
  <si>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</si>
  <si>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</si>
  <si>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</si>
  <si>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</si>
  <si>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</si>
  <si>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</si>
  <si>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</si>
  <si>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</si>
  <si>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</si>
  <si>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</si>
  <si>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</si>
  <si>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</si>
  <si>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</si>
  <si>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</si>
  <si>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</si>
  <si>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</si>
  <si>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</si>
  <si>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</si>
  <si>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</si>
  <si>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</si>
  <si>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</si>
  <si>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</si>
  <si>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</si>
  <si>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</si>
  <si>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</si>
  <si>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</si>
  <si>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</si>
  <si>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</si>
  <si>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</si>
  <si>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</si>
  <si>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</si>
  <si>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</si>
  <si>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</si>
  <si>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</si>
  <si>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</si>
  <si>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</si>
  <si>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</si>
  <si>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</si>
  <si>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</si>
  <si>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</si>
  <si>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</si>
  <si>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</si>
  <si>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</si>
  <si>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</si>
  <si>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</si>
  <si>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</si>
  <si>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</si>
  <si>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</si>
  <si>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</si>
  <si>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</si>
  <si>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</si>
  <si>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</si>
  <si>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</si>
  <si>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</si>
  <si>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</si>
  <si>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</si>
  <si>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</si>
  <si>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</si>
  <si>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</si>
  <si>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</si>
  <si>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</si>
  <si>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</si>
  <si>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</si>
  <si>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</si>
  <si>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</si>
  <si>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</si>
  <si>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</si>
  <si>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</si>
  <si>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</si>
  <si>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</si>
  <si>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</si>
  <si>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</si>
  <si>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</si>
  <si>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</si>
  <si>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</si>
  <si>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</si>
  <si>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</si>
  <si>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</si>
  <si>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</si>
  <si>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</si>
  <si>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</si>
  <si>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</si>
  <si>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</si>
  <si>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</si>
  <si>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</si>
  <si>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</si>
  <si>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</si>
  <si>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</si>
  <si>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</si>
  <si>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</si>
  <si>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</si>
  <si>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</si>
  <si>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</si>
  <si>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</si>
  <si>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</si>
  <si>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</si>
  <si>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</si>
  <si>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</si>
  <si>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</si>
  <si>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</si>
  <si>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</si>
  <si>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</si>
  <si>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</si>
  <si>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</si>
  <si>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</si>
  <si>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</si>
  <si>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</si>
  <si>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</si>
  <si>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</si>
  <si>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</si>
  <si>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</si>
  <si>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</si>
  <si>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</si>
  <si>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</si>
  <si>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</si>
  <si>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</si>
  <si>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</si>
  <si>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</si>
  <si>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</si>
  <si>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</si>
  <si>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</si>
  <si>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</si>
  <si>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</si>
  <si>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</si>
  <si>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</si>
  <si>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</si>
  <si>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</si>
  <si>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</si>
  <si>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</si>
  <si>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</si>
  <si>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</si>
  <si>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</si>
  <si>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</si>
  <si>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</si>
  <si>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</si>
  <si>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</si>
  <si>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</si>
  <si>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</si>
  <si>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</si>
  <si>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</si>
  <si>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</si>
  <si>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</si>
  <si>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</si>
  <si>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</si>
  <si>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</si>
  <si>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</si>
  <si>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</si>
  <si>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</si>
  <si>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</si>
  <si>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</si>
  <si>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</si>
  <si>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</si>
  <si>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</si>
  <si>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</si>
  <si>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</si>
  <si>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</si>
  <si>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</si>
  <si>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</si>
  <si>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</si>
  <si>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</si>
  <si>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</si>
  <si>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</si>
  <si>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</si>
  <si>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</si>
  <si>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</si>
  <si>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</si>
  <si>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</si>
  <si>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</si>
  <si>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</si>
  <si>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</si>
  <si>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</si>
  <si>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</si>
  <si>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</si>
  <si>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</si>
  <si>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</si>
  <si>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</si>
  <si>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</si>
  <si>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</si>
  <si>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</si>
  <si>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</si>
  <si>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</si>
  <si>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</si>
  <si>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</si>
  <si>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</si>
  <si>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</si>
  <si>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</si>
  <si>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</si>
  <si>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</si>
  <si>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</si>
  <si>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</si>
  <si>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</si>
  <si>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</si>
  <si>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</si>
  <si>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</si>
  <si>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</si>
  <si>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</si>
  <si>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</si>
  <si>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</si>
  <si>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</si>
  <si>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</si>
  <si>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</si>
  <si>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</si>
  <si>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</si>
  <si>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</si>
  <si>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</si>
  <si>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</si>
  <si>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</si>
  <si>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</si>
  <si>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</si>
  <si>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</si>
  <si>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</si>
  <si>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</si>
  <si>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</si>
  <si>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</si>
  <si>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</si>
  <si>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</si>
  <si>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</si>
  <si>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</si>
  <si>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</si>
  <si>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</si>
  <si>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</si>
  <si>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</si>
  <si>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</si>
  <si>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</si>
  <si>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</si>
  <si>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</si>
  <si>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</si>
  <si>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</si>
  <si>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</si>
  <si>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</si>
  <si>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</si>
  <si>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</si>
  <si>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</si>
  <si>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</si>
  <si>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</si>
  <si>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</si>
  <si>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</si>
  <si>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</si>
  <si>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</si>
  <si>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</si>
  <si>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</si>
  <si>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</si>
  <si>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</si>
  <si>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</si>
  <si>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</si>
  <si>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</si>
  <si>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</si>
  <si>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</si>
  <si>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</si>
  <si>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</si>
  <si>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</si>
  <si>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</si>
  <si>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</si>
  <si>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</si>
  <si>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</si>
  <si>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</si>
  <si>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</si>
  <si>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</si>
  <si>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</si>
  <si>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</si>
  <si>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</si>
  <si>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</si>
  <si>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</si>
  <si>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</si>
  <si>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</si>
  <si>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</si>
  <si>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</si>
  <si>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</si>
  <si>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</si>
  <si>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</si>
  <si>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</si>
  <si>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</si>
  <si>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</si>
  <si>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</si>
  <si>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</si>
  <si>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</si>
  <si>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</si>
  <si>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</si>
  <si>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</si>
  <si>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</si>
  <si>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</si>
  <si>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</si>
  <si>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</si>
  <si>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</si>
  <si>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</si>
  <si>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</si>
  <si>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</si>
  <si>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</si>
  <si>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</si>
  <si>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</si>
  <si>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</si>
  <si>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</si>
  <si>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</si>
  <si>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</si>
  <si>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</si>
  <si>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</si>
  <si>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</si>
  <si>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</si>
  <si>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</si>
  <si>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</si>
  <si>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</si>
  <si>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</si>
  <si>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</si>
  <si>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</si>
  <si>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</si>
  <si>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</si>
  <si>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</si>
  <si>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</si>
  <si>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</si>
  <si>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</si>
  <si>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</si>
  <si>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</si>
  <si>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</si>
  <si>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</si>
  <si>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</si>
  <si>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</si>
  <si>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</si>
  <si>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</si>
  <si>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</si>
  <si>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</si>
  <si>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</si>
  <si>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</si>
  <si>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</si>
  <si>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</si>
  <si>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</si>
  <si>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</si>
  <si>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</si>
  <si>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</si>
  <si>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</si>
  <si>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</si>
  <si>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</si>
  <si>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</si>
  <si>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</si>
  <si>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</si>
  <si>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</si>
  <si>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</si>
  <si>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</si>
  <si>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</si>
  <si>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</si>
  <si>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</si>
  <si>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</si>
  <si>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</si>
  <si>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</si>
  <si>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</si>
  <si>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</si>
  <si>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</si>
  <si>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</si>
  <si>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</si>
  <si>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</si>
  <si>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</si>
  <si>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</si>
  <si>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</si>
  <si>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</si>
  <si>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</si>
  <si>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</si>
  <si>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</si>
  <si>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</si>
  <si>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</si>
  <si>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</si>
  <si>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</si>
  <si>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</si>
  <si>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</si>
  <si>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</si>
  <si>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</si>
  <si>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</si>
  <si>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</si>
  <si>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</si>
  <si>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</si>
  <si>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</si>
  <si>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</si>
  <si>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</si>
  <si>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</si>
  <si>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</si>
  <si>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</si>
  <si>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</si>
  <si>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</si>
  <si>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</si>
  <si>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</si>
  <si>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</si>
  <si>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</si>
  <si>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</si>
  <si>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</si>
  <si>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</si>
  <si>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</si>
  <si>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</si>
  <si>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</si>
  <si>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</si>
  <si>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</si>
  <si>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</si>
  <si>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</si>
  <si>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</si>
  <si>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</si>
  <si>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</si>
  <si>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</si>
  <si>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</si>
  <si>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</si>
  <si>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</si>
  <si>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</si>
  <si>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</si>
  <si>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</si>
  <si>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</si>
  <si>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</si>
  <si>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</si>
  <si>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</si>
  <si>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</si>
  <si>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</si>
  <si>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</si>
  <si>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</si>
  <si>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</si>
  <si>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</si>
  <si>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</si>
  <si>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</si>
  <si>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</si>
  <si>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</si>
  <si>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</si>
  <si>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</si>
  <si>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</si>
  <si>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</si>
  <si>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</si>
  <si>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</si>
  <si>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</si>
  <si>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</si>
  <si>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</si>
  <si>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</si>
  <si>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</si>
  <si>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</si>
  <si>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</si>
  <si>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</si>
  <si>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</si>
  <si>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</si>
  <si>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</si>
  <si>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</si>
  <si>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</si>
  <si>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</si>
  <si>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</si>
  <si>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</si>
  <si>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</si>
  <si>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</si>
  <si>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</si>
  <si>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</si>
  <si>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</si>
  <si>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</si>
  <si>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</si>
  <si>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</si>
  <si>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</si>
  <si>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</si>
  <si>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</si>
  <si>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</si>
  <si>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</si>
  <si>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</si>
  <si>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</si>
  <si>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</si>
  <si>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</si>
  <si>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</si>
  <si>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</si>
  <si>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</si>
  <si>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</si>
  <si>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</si>
  <si>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</si>
  <si>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</si>
  <si>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</si>
  <si>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</si>
  <si>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</si>
  <si>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</si>
  <si>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</si>
  <si>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</si>
  <si>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</si>
  <si>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</si>
  <si>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</si>
  <si>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</si>
  <si>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</si>
  <si>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</si>
  <si>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</si>
  <si>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</si>
  <si>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</si>
  <si>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</si>
  <si>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</si>
  <si>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</si>
  <si>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</si>
  <si>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</si>
  <si>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</si>
  <si>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проходим, контуры ровные</t>
  </si>
  <si>
    <t>150 ml</t>
  </si>
  <si>
    <t>Metafor</t>
  </si>
  <si>
    <t>3,0 - 40</t>
  </si>
  <si>
    <t>2,25 - 16</t>
  </si>
  <si>
    <t>Устье ПКА катетеризировано проводниковым катетером Launcher JR 3,5 6Fr.  Коронарный проводник Shunmei (2 шт) проведен  в дистальный сегмент ПКА. Реканализация выполнена спирационным катером Medtronic Export Advance (15:34), получены фрагменты тромба. На контрольных ангиограммах отмечается: стеноз прокисмальной трети 30%; субтотальный стеноз средней трети доминантной ЗБВ и диффузные пролонгированные стенозы дистального сегмента ПКА до 80%. Выполнена предилатация субтотального стеноза ЗБВ БК Колибри 2,0 х 15 мм, давлением 10 атм. В зону остаточногго стеноза ЗБВ имплантирован DES Evermine 2,25 х 16 мм, давлением 10 атм. Выполнена предилатация зоны стенозов дистального сегмента ПКА БК Колибри 2.0 х 15 мм, давлением 10 атм. В зону остаточных стенозов ПКА под устье зоны "креста" имплантированы оверлэппингом стенты DES Metafor 2,75 x 32 мм, DES Metafor 3,00 x 40 мм  давлением 10 атм.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ближе к TIMI III. Пациентка транспортируется в ПРИТ для дальнейшего наблюдения и лечения.</t>
  </si>
  <si>
    <t>02:12</t>
  </si>
  <si>
    <t>1550</t>
  </si>
  <si>
    <t>Морозов А.Д.</t>
  </si>
  <si>
    <t xml:space="preserve">Сбалансированный </t>
  </si>
  <si>
    <t xml:space="preserve">проходим, контуры ровные. Антеградный кровоток TIM III.  </t>
  </si>
  <si>
    <t>1. Контроль места пункции, повязка  на руке до 6 ч. 2. Инфузия эптифибатида в течении 24 ч.</t>
  </si>
  <si>
    <r>
      <t xml:space="preserve">сужением просвета проксимального сегмента на 30% за счёт пристеночного тромба (TTG1); Антеградный кровоток TIMI III. </t>
    </r>
    <r>
      <rPr>
        <b/>
        <sz val="12"/>
        <color theme="1"/>
        <rFont val="Arial Narrow"/>
        <family val="2"/>
        <charset val="204"/>
      </rPr>
      <t xml:space="preserve">ИМА: </t>
    </r>
    <r>
      <rPr>
        <sz val="12"/>
        <color theme="1"/>
        <rFont val="Arial Narrow"/>
        <family val="2"/>
        <charset val="204"/>
      </rPr>
      <t>проходим, контуры ровные. Антеградный кровоток TIM III.  Наличие пристеночного тромба (TTG1)  принято решение в пользу ведения эптифибатида внутривенно болюсно в дозе 180 мкг/кг  (1 флакон)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</si>
</sst>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7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I12" sqref="I12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0.71875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0.75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538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27075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50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1635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536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537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2.9449999999999998</v>
      </c>
    </row>
    <row r="18" spans="1:8" ht="14.45" customHeight="1">
      <c r="A18" s="198" t="s">
        <v>188</v>
      </c>
      <c r="B18" s="199" t="s">
        <v>539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530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542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540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60" t="s">
        <v>540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541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3" zoomScaleNormal="100" zoomScaleSheetLayoutView="100" zoomScalePageLayoutView="90" workbookViewId="0">
      <selection activeCell="C8" sqref="C8:G8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/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7"/>
      <c r="D8" s="247"/>
      <c r="E8" s="247"/>
      <c r="F8" s="172"/>
      <c r="G8" s="105"/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0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0.61805555555555558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0.68055555555555547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6.2499999999999889E-2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Морозов А.Д.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27075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50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1635</v>
      </c>
      <c r="C19" s="61"/>
      <c r="D19" s="61"/>
      <c r="E19" s="61"/>
      <c r="F19" s="61"/>
      <c r="G19" s="150" t="s">
        <v>399</v>
      </c>
      <c r="H19" s="164" t="str">
        <f>КАГ!H15</f>
        <v>02:12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1550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2.9449999999999998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/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535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3" t="s">
        <v>529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
Бассейн ПНА:   сужением просвета проксимального сегмента на 30% за счёт пристеночного тромба (TTG1); Антеградный кровоток TIMI III. ИМА: проходим, контуры ровные. Антеградный кровоток TIM III.  Наличие пристеночного тромба (TTG1)  принято решение в пользу ведения эптифибатида внутривенно болюсно в дозе 180 мкг/кг  (1 флакон)
Бассейн  ОА:   проходим, контуры ровные. Антеградный кровоток TIM III.  
Бассейн ПКА:   проходим, контуры ровные. Антеградный кровоток TIM III.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6" sqref="C16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45677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Морозов А.Д.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27075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20">
        <f>ЧКВ!A6</f>
        <v>0</v>
      </c>
      <c r="C6" s="117" t="s">
        <v>10</v>
      </c>
      <c r="D6" s="90">
        <f>DATEDIF(D5,D10,"y")</f>
        <v>50</v>
      </c>
    </row>
    <row r="7" spans="1:4">
      <c r="A7" s="34"/>
      <c r="B7"/>
      <c r="C7" s="88" t="s">
        <v>12</v>
      </c>
      <c r="D7" s="90">
        <f>КАГ!$B$14</f>
        <v>1635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45677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330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2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40" t="s">
        <v>370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532</v>
      </c>
      <c r="C17" s="166" t="s">
        <v>533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532</v>
      </c>
      <c r="C18" s="121" t="s">
        <v>454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518</v>
      </c>
      <c r="C19" s="121" t="s">
        <v>534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40" t="s">
        <v>375</v>
      </c>
      <c r="C20" s="121" t="s">
        <v>406</v>
      </c>
      <c r="D20" s="128">
        <v>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sheet="1" objects="1" scenarios="1"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0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02" t="str">
        <f>IFERROR(INDEX(Расходка[Наименование расходного материала],MATCH(Расходка[[#This Row],[№]],Поиск_расходки[Индекс7],0)),"")</f>
        <v>Metafor</v>
      </c>
      <c r="Y2" s="102" t="str">
        <f>IFERROR(INDEX(Расходка[Наименование расходного материала],MATCH(Расходка[[#This Row],[№]],Поиск_расходки[Индекс8],0)),"")</f>
        <v>Metafor</v>
      </c>
      <c r="Z2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1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0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0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/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0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/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0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/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0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/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0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/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0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/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1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/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2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/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0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/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0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/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0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/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0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/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0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/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0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/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0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/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0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/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0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/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/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0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/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0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/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0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/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0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/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0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/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0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/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0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/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0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/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0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/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/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0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/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0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/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0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/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0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/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0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/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0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/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0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/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0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/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0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/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/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0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/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0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/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0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/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0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/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0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/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0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/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0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/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0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/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0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/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/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0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/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0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/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0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/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0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/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0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/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0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/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0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/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0</v>
      </c>
      <c r="N59" s="103">
        <f>IF(ISNUMBER(SEARCH('Карта учёта'!$B$20,Расходка[[#This Row],[Наименование расходного материала]])),MAX($N$1:N58)+1,0)</f>
        <v>0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/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0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/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/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0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/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0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/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1</v>
      </c>
      <c r="N64" s="103">
        <f>IF(ISNUMBER(SEARCH('Карта учёта'!$B$20,Расходка[[#This Row],[Наименование расходного материала]])),MAX($N$1:N63)+1,0)</f>
        <v>0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/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532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1</v>
      </c>
      <c r="L65" s="103">
        <f>IF(ISNUMBER(SEARCH('Карта учёта'!$B$18,Расходка[[#This Row],[Наименование расходного материала]])),MAX($L$1:L64)+1,0)</f>
        <v>1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0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/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0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/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0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/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0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/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0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/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0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/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/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0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/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0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/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0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/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0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/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0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/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0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/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0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/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0</v>
      </c>
      <c r="N79" s="179">
        <f>IF(ISNUMBER(SEARCH('Карта учёта'!$B$20,Расходка[[#This Row],[Наименование расходного материала]])),MAX($N$1:N78)+1,0)</f>
        <v>0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/>
      </c>
      <c r="AA79" s="180" t="str">
        <f>IFERROR(INDEX(Расходка[Наименование расходного материала],MATCH(Расходка[[#This Row],[№]],Поиск_расходки[Индекс10],0)),"")</f>
        <v/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2025-01-20T15:08:13Z</cp:lastPrinted>
  <dcterms:created xsi:type="dcterms:W3CDTF">2015-06-05T18:19:34Z</dcterms:created>
  <dcterms:modified xsi:type="dcterms:W3CDTF">2025-01-20T15:08:20Z</dcterms:modified>
</cp:coreProperties>
</file>