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Q77" i="1"/>
  <c r="O76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39" i="1"/>
  <c r="AB42" i="1"/>
  <c r="K51" i="1"/>
  <c r="G50" i="1"/>
  <c r="AD38" i="1"/>
  <c r="N44" i="1"/>
  <c r="AB43" i="1"/>
  <c r="L38" i="1"/>
  <c r="L39" i="1" s="1"/>
  <c r="AB33" i="1"/>
  <c r="M37" i="1"/>
  <c r="AB7" i="1" l="1"/>
  <c r="AB6" i="1"/>
  <c r="AB61" i="1"/>
  <c r="AB15" i="1"/>
  <c r="AB66" i="1"/>
  <c r="AB75" i="1"/>
  <c r="AB17" i="1"/>
  <c r="AB70" i="1"/>
  <c r="AB18" i="1"/>
  <c r="AB30" i="1"/>
  <c r="AB58" i="1"/>
  <c r="AB13" i="1"/>
  <c r="AB63" i="1"/>
  <c r="AB19" i="1"/>
  <c r="AB26" i="1"/>
  <c r="AB4" i="1"/>
  <c r="AB41" i="1"/>
  <c r="AB31" i="1"/>
  <c r="AB67" i="1"/>
  <c r="AB74" i="1"/>
  <c r="AB72" i="1"/>
  <c r="AB5" i="1"/>
  <c r="AB78" i="1"/>
  <c r="AB40" i="1"/>
  <c r="AB37" i="1"/>
  <c r="AB32" i="1"/>
  <c r="AB16" i="1"/>
  <c r="AB22" i="1"/>
  <c r="AB25" i="1"/>
  <c r="AB36" i="1"/>
  <c r="AB34" i="1"/>
  <c r="AB71" i="1"/>
  <c r="AB56" i="1"/>
  <c r="AB65" i="1"/>
  <c r="AB59" i="1"/>
  <c r="AB29" i="1"/>
  <c r="AB62" i="1"/>
  <c r="AB21" i="1"/>
  <c r="AB68" i="1"/>
  <c r="AB57" i="1"/>
  <c r="AB64" i="1"/>
  <c r="AB69" i="1"/>
  <c r="AB73" i="1"/>
  <c r="AB60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P41" i="1" l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T2" i="1"/>
  <c r="K77" i="1"/>
  <c r="P69" i="1"/>
  <c r="P70" i="1" s="1"/>
  <c r="P71" i="1" s="1"/>
  <c r="P72" i="1" s="1"/>
  <c r="P73" i="1" s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49" i="1"/>
  <c r="X35" i="1"/>
  <c r="X22" i="1"/>
  <c r="X28" i="1"/>
  <c r="X63" i="1"/>
  <c r="X27" i="1"/>
  <c r="X58" i="1"/>
  <c r="X31" i="1"/>
  <c r="X21" i="1"/>
  <c r="X25" i="1"/>
  <c r="X19" i="1"/>
  <c r="X18" i="1"/>
  <c r="G74" i="1"/>
  <c r="G75" i="1" s="1"/>
  <c r="P74" i="1"/>
  <c r="N72" i="1"/>
  <c r="L67" i="1"/>
  <c r="M61" i="1"/>
  <c r="X36" i="1" l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P75" i="1"/>
  <c r="N74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N76" i="1"/>
  <c r="L70" i="1"/>
  <c r="M67" i="1"/>
  <c r="P78" i="1" l="1"/>
  <c r="AC48" i="1" s="1"/>
  <c r="N77" i="1"/>
  <c r="AC76" i="1"/>
  <c r="L71" i="1"/>
  <c r="L72" i="1" s="1"/>
  <c r="L73" i="1" s="1"/>
  <c r="M68" i="1"/>
  <c r="AC75" i="1" l="1"/>
  <c r="AC66" i="1"/>
  <c r="AC39" i="1"/>
  <c r="AC43" i="1"/>
  <c r="AC65" i="1"/>
  <c r="AC77" i="1"/>
  <c r="AC44" i="1"/>
  <c r="AC70" i="1"/>
  <c r="AC67" i="1"/>
  <c r="AC73" i="1"/>
  <c r="AC64" i="1"/>
  <c r="AC59" i="1"/>
  <c r="AC72" i="1"/>
  <c r="AC52" i="1"/>
  <c r="AC62" i="1"/>
  <c r="AC78" i="1"/>
  <c r="AC2" i="1"/>
  <c r="AC5" i="1"/>
  <c r="AC13" i="1"/>
  <c r="AC6" i="1"/>
  <c r="AC15" i="1"/>
  <c r="AC19" i="1"/>
  <c r="AC18" i="1"/>
  <c r="AC21" i="1"/>
  <c r="AC4" i="1"/>
  <c r="AC7" i="1"/>
  <c r="AC25" i="1"/>
  <c r="AC26" i="1"/>
  <c r="AC17" i="1"/>
  <c r="AC16" i="1"/>
  <c r="AC22" i="1"/>
  <c r="AC29" i="1"/>
  <c r="AC28" i="1"/>
  <c r="AC23" i="1"/>
  <c r="AC30" i="1"/>
  <c r="AC31" i="1"/>
  <c r="AC34" i="1"/>
  <c r="AC9" i="1"/>
  <c r="AC12" i="1"/>
  <c r="AC27" i="1"/>
  <c r="AC14" i="1"/>
  <c r="AC10" i="1"/>
  <c r="AC32" i="1"/>
  <c r="AC24" i="1"/>
  <c r="AC8" i="1"/>
  <c r="AC33" i="1"/>
  <c r="AC3" i="1"/>
  <c r="AC11" i="1"/>
  <c r="AC35" i="1"/>
  <c r="AC20" i="1"/>
  <c r="AC36" i="1"/>
  <c r="AC38" i="1"/>
  <c r="AC51" i="1"/>
  <c r="AC63" i="1"/>
  <c r="AC60" i="1"/>
  <c r="AC55" i="1"/>
  <c r="AC50" i="1"/>
  <c r="AC37" i="1"/>
  <c r="AC71" i="1"/>
  <c r="AC56" i="1"/>
  <c r="AC53" i="1"/>
  <c r="AC58" i="1"/>
  <c r="AC42" i="1"/>
  <c r="AC46" i="1"/>
  <c r="AC74" i="1"/>
  <c r="AC68" i="1"/>
  <c r="AC47" i="1"/>
  <c r="AC69" i="1"/>
  <c r="AC45" i="1"/>
  <c r="AC54" i="1"/>
  <c r="AC40" i="1"/>
  <c r="AC57" i="1"/>
  <c r="AC61" i="1"/>
  <c r="AC41" i="1"/>
  <c r="AC49" i="1"/>
  <c r="N78" i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<sst xmlns="http://schemas.openxmlformats.org/spreadsheetml/2006/main" count="904" uniqueCount="544">
  <si>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</si>
  <si>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</si>
  <si>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</si>
  <si>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</si>
  <si>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</si>
  <si>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</si>
  <si>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</si>
  <si>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</si>
  <si>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</si>
  <si>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</si>
  <si>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</si>
  <si>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</si>
  <si>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</si>
  <si>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</si>
  <si>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</si>
  <si>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</si>
  <si>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</si>
  <si>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</si>
  <si>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</si>
  <si>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</si>
  <si>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</si>
  <si>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</si>
  <si>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</si>
  <si>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</si>
  <si>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</si>
  <si>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</si>
  <si>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</si>
  <si>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</si>
  <si>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</si>
  <si>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</si>
  <si>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</si>
  <si>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</si>
  <si>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</si>
  <si>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</si>
  <si>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</si>
  <si>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</si>
  <si>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</si>
  <si>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</si>
  <si>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</si>
  <si>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</si>
  <si>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</si>
  <si>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</si>
  <si>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</si>
  <si>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</si>
  <si>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</si>
  <si>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</si>
  <si>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</si>
  <si>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</si>
  <si>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</si>
  <si>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</si>
  <si>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</si>
  <si>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</si>
  <si>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</si>
  <si>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</si>
  <si>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</si>
  <si>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</si>
  <si>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</si>
  <si>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</si>
  <si>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</si>
  <si>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</si>
  <si>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</si>
  <si>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</si>
  <si>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</si>
  <si>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</si>
  <si>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</si>
  <si>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</si>
  <si>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</si>
  <si>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</si>
  <si>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</si>
  <si>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</si>
  <si>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</si>
  <si>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</si>
  <si>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</si>
  <si>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</si>
  <si>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</si>
  <si>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</si>
  <si>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</si>
  <si>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</si>
  <si>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</si>
  <si>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</si>
  <si>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</si>
  <si>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</si>
  <si>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</si>
  <si>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</si>
  <si>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</si>
  <si>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</si>
  <si>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</si>
  <si>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</si>
  <si>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</si>
  <si>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</si>
  <si>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</si>
  <si>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</si>
  <si>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</si>
  <si>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</si>
  <si>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</si>
  <si>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</si>
  <si>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</si>
  <si>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</si>
  <si>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</si>
  <si>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</si>
  <si>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</si>
  <si>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</si>
  <si>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</si>
  <si>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</si>
  <si>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</si>
  <si>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</si>
  <si>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</si>
  <si>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</si>
  <si>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</si>
  <si>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</si>
  <si>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</si>
  <si>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</si>
  <si>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</si>
  <si>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</si>
  <si>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</si>
  <si>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</si>
  <si>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</si>
  <si>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</si>
  <si>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</si>
  <si>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</si>
  <si>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</si>
  <si>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</si>
  <si>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</si>
  <si>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</si>
  <si>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</si>
  <si>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</si>
  <si>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</si>
  <si>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</si>
  <si>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</si>
  <si>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</si>
  <si>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</si>
  <si>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</si>
  <si>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</si>
  <si>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</si>
  <si>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</si>
  <si>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</si>
  <si>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</si>
  <si>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</si>
  <si>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</si>
  <si>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</si>
  <si>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</si>
  <si>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</si>
  <si>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</si>
  <si>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</si>
  <si>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</si>
  <si>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</si>
  <si>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</si>
  <si>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</si>
  <si>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</si>
  <si>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</si>
  <si>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</si>
  <si>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</si>
  <si>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</si>
  <si>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</si>
  <si>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</si>
  <si>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</si>
  <si>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</si>
  <si>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</si>
  <si>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</si>
  <si>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</si>
  <si>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</si>
  <si>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</si>
  <si>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</si>
  <si>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</si>
  <si>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</si>
  <si>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</si>
  <si>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</si>
  <si>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</si>
  <si>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</si>
  <si>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</si>
  <si>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</si>
  <si>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</si>
  <si>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</si>
  <si>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</si>
  <si>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</si>
  <si>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</si>
  <si>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</si>
  <si>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</si>
  <si>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</si>
  <si>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</si>
  <si>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</si>
  <si>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</si>
  <si>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</si>
  <si>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</si>
  <si>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</si>
  <si>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</si>
  <si>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</si>
  <si>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</si>
  <si>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</si>
  <si>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</si>
  <si>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</si>
  <si>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</si>
  <si>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</si>
  <si>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</si>
  <si>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</si>
  <si>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</si>
  <si>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</si>
  <si>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</si>
  <si>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</si>
  <si>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</si>
  <si>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</si>
  <si>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</si>
  <si>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</si>
  <si>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</si>
  <si>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</si>
  <si>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</si>
  <si>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</si>
  <si>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</si>
  <si>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</si>
  <si>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</si>
  <si>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</si>
  <si>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</si>
  <si>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</si>
  <si>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</si>
  <si>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</si>
  <si>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</si>
  <si>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</si>
  <si>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</si>
  <si>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</si>
  <si>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</si>
  <si>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</si>
  <si>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</si>
  <si>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</si>
  <si>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</si>
  <si>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</si>
  <si>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</si>
  <si>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</si>
  <si>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</si>
  <si>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</si>
  <si>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</si>
  <si>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</si>
  <si>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</si>
  <si>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</si>
  <si>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</si>
  <si>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</si>
  <si>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</si>
  <si>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</si>
  <si>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</si>
  <si>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</si>
  <si>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</si>
  <si>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</si>
  <si>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</si>
  <si>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</si>
  <si>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</si>
  <si>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</si>
  <si>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</si>
  <si>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</si>
  <si>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</si>
  <si>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</si>
  <si>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</si>
  <si>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</si>
  <si>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</si>
  <si>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</si>
  <si>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</si>
  <si>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</si>
  <si>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</si>
  <si>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</si>
  <si>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</si>
  <si>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</si>
  <si>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</si>
  <si>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</si>
  <si>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</si>
  <si>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</si>
  <si>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</si>
  <si>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</si>
  <si>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</si>
  <si>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</si>
  <si>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</si>
  <si>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</si>
  <si>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</si>
  <si>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</si>
  <si>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</si>
  <si>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</si>
  <si>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</si>
  <si>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</si>
  <si>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</si>
  <si>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</si>
  <si>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</si>
  <si>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</si>
  <si>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</si>
  <si>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</si>
  <si>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</si>
  <si>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</si>
  <si>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</si>
  <si>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</si>
  <si>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</si>
  <si>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</si>
  <si>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</si>
  <si>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</si>
  <si>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</si>
  <si>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</si>
  <si>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</si>
  <si>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</si>
  <si>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</si>
  <si>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</si>
  <si>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</si>
  <si>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</si>
  <si>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</si>
  <si>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</si>
  <si>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</si>
  <si>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</si>
  <si>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</si>
  <si>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</si>
  <si>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</si>
  <si>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</si>
  <si>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</si>
  <si>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</si>
  <si>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</si>
  <si>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</si>
  <si>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</si>
  <si>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</si>
  <si>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</si>
  <si>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</si>
  <si>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</si>
  <si>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</si>
  <si>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</si>
  <si>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</si>
  <si>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</si>
  <si>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</si>
  <si>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</si>
  <si>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</si>
  <si>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</si>
  <si>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</si>
  <si>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</si>
  <si>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</si>
  <si>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</si>
  <si>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</si>
  <si>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</si>
  <si>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</si>
  <si>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</si>
  <si>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</si>
  <si>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</si>
  <si>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</si>
  <si>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</si>
  <si>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</si>
  <si>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</si>
  <si>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</si>
  <si>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</si>
  <si>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</si>
  <si>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</si>
  <si>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</si>
  <si>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</si>
  <si>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</si>
  <si>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</si>
  <si>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</si>
  <si>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</si>
  <si>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</si>
  <si>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</si>
  <si>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</si>
  <si>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</si>
  <si>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</si>
  <si>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</si>
  <si>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</si>
  <si>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</si>
  <si>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</si>
  <si>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</si>
  <si>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</si>
  <si>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</si>
  <si>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</si>
  <si>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</si>
  <si>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</si>
  <si>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</si>
  <si>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</si>
  <si>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</si>
  <si>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</si>
  <si>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</si>
  <si>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</si>
  <si>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</si>
  <si>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</si>
  <si>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</si>
  <si>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</si>
  <si>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</si>
  <si>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</si>
  <si>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</si>
  <si>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</si>
  <si>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</si>
  <si>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</si>
  <si>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</si>
  <si>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</si>
  <si>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</si>
  <si>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</si>
  <si>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</si>
  <si>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</si>
  <si>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</si>
  <si>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</si>
  <si>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</si>
  <si>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</si>
  <si>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</si>
  <si>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</si>
  <si>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</si>
  <si>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</si>
  <si>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</si>
  <si>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</si>
  <si>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</si>
  <si>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</si>
  <si>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</si>
  <si>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</si>
  <si>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</si>
  <si>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</si>
  <si>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</si>
  <si>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</si>
  <si>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</si>
  <si>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</si>
  <si>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</si>
  <si>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</si>
  <si>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</si>
  <si>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</si>
  <si>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</si>
  <si>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</si>
  <si>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</si>
  <si>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</si>
  <si>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</si>
  <si>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</si>
  <si>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</si>
  <si>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</si>
  <si>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</si>
  <si>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</si>
  <si>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</si>
  <si>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</si>
  <si>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</si>
  <si>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</si>
  <si>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</si>
  <si>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</si>
  <si>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</si>
  <si>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</si>
  <si>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</si>
  <si>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</si>
  <si>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</si>
  <si>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</si>
  <si>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</si>
  <si>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</si>
  <si>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</si>
  <si>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</si>
  <si>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</si>
  <si>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</si>
  <si>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</si>
  <si>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</si>
  <si>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</si>
  <si>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</si>
  <si>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</si>
  <si>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</si>
  <si>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</si>
  <si>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</si>
  <si>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</si>
  <si>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</si>
  <si>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</si>
  <si>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</si>
  <si>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</si>
  <si>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</si>
  <si>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</si>
  <si>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</si>
  <si>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</si>
  <si>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</si>
  <si>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</si>
  <si>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</si>
  <si>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</si>
  <si>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</si>
  <si>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</si>
  <si>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</si>
  <si>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</si>
  <si>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</si>
  <si>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</si>
  <si>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</si>
  <si>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</si>
  <si>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</si>
  <si>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</si>
  <si>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</si>
  <si>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</si>
  <si>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</si>
  <si>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</si>
  <si>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</si>
  <si>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</si>
  <si>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</si>
  <si>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</si>
  <si>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</si>
  <si>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</si>
  <si>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</si>
  <si>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</si>
  <si>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</si>
  <si>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</si>
  <si>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</si>
  <si>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</si>
  <si>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</si>
  <si>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</si>
  <si>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</si>
  <si>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</si>
  <si>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</si>
  <si>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</si>
  <si>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</si>
  <si>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</si>
  <si>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</si>
  <si>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</si>
  <si>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</si>
  <si>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</si>
  <si>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</si>
  <si>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</si>
  <si>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</si>
  <si>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</si>
  <si>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</si>
  <si>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</si>
  <si>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</si>
  <si>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</si>
  <si>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</si>
  <si>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</si>
  <si>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</si>
  <si>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</si>
  <si>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</si>
  <si>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</si>
  <si>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</si>
  <si>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</si>
  <si>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</si>
  <si>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</si>
  <si>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</si>
  <si>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</si>
  <si>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</si>
  <si>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</si>
  <si>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</si>
  <si>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</si>
  <si>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</si>
  <si>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</si>
  <si>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</si>
  <si>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</si>
  <si>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</si>
  <si>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</si>
  <si>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</si>
  <si>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</si>
  <si>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</si>
  <si>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</si>
  <si>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</si>
  <si>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</si>
  <si>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Сбалансированный </t>
  </si>
  <si>
    <t>25:42</t>
  </si>
  <si>
    <t>15000</t>
  </si>
  <si>
    <t>Чичварин В.В.</t>
  </si>
  <si>
    <t>эксцентричный стеноз устья не менее 30%.</t>
  </si>
  <si>
    <t>3,0 - 20</t>
  </si>
  <si>
    <t>3,75 - 6</t>
  </si>
  <si>
    <t xml:space="preserve">1. Контроль места пункции, повязка  на руке до 6 ч. 2. Совместно с д/кардиологом: с учетом клинических данных, ЭКГ и КАГ рекомендована реканализация бассейна ПНА ДВ. </t>
  </si>
  <si>
    <r>
      <t xml:space="preserve">Артерия крупная, неровности контуров проксимального и дистального сегментов, эксцентричный стеноз среднего сегмента </t>
    </r>
    <r>
      <rPr>
        <i/>
        <sz val="12"/>
        <color theme="1"/>
        <rFont val="Arial Narrow"/>
        <family val="2"/>
        <charset val="204"/>
      </rPr>
      <t>не менее 70%</t>
    </r>
    <r>
      <rPr>
        <sz val="12"/>
        <color theme="1"/>
        <rFont val="Arial Narrow"/>
        <family val="2"/>
        <charset val="204"/>
      </rPr>
      <t xml:space="preserve">. Антеградный кровоток TIMI III.  </t>
    </r>
  </si>
  <si>
    <r>
      <t xml:space="preserve">стеноз проксимального сегмента до 50%, стеноз среднего сегмента </t>
    </r>
    <r>
      <rPr>
        <i/>
        <sz val="12"/>
        <color theme="1"/>
        <rFont val="Arial Narrow"/>
        <family val="2"/>
        <charset val="204"/>
      </rPr>
      <t>не менее 80%</t>
    </r>
    <r>
      <rPr>
        <sz val="12"/>
        <color theme="1"/>
        <rFont val="Arial Narrow"/>
        <family val="2"/>
        <charset val="204"/>
      </rPr>
      <t xml:space="preserve">, Антеградный кровоток - TIMI III. </t>
    </r>
  </si>
  <si>
    <r>
      <t xml:space="preserve">на границе проксимального и среднего сегментов тотальная </t>
    </r>
    <r>
      <rPr>
        <i/>
        <sz val="12"/>
        <color theme="1"/>
        <rFont val="Arial Narrow"/>
        <family val="2"/>
        <charset val="204"/>
      </rPr>
      <t>окклюзия ПНА</t>
    </r>
    <r>
      <rPr>
        <sz val="12"/>
        <color theme="1"/>
        <rFont val="Arial Narrow"/>
        <family val="2"/>
        <charset val="204"/>
      </rPr>
      <t xml:space="preserve"> со стенозом устья значимой ДВ </t>
    </r>
    <r>
      <rPr>
        <i/>
        <sz val="12"/>
        <color theme="1"/>
        <rFont val="Arial Narrow"/>
        <family val="2"/>
        <charset val="204"/>
      </rPr>
      <t>не менее 95%,</t>
    </r>
    <r>
      <rPr>
        <sz val="12"/>
        <color theme="1"/>
        <rFont val="Arial Narrow"/>
        <family val="2"/>
        <charset val="204"/>
      </rPr>
      <t xml:space="preserve"> стенозы среднего сегмента ПНА 30%. Антеградный кровоток по ПНА и ДВ TIMI 0. </t>
    </r>
    <r>
      <rPr>
        <b/>
        <sz val="12"/>
        <color theme="1"/>
        <rFont val="Arial Narrow"/>
        <family val="2"/>
        <charset val="204"/>
      </rPr>
      <t>ИМА:</t>
    </r>
    <r>
      <rPr>
        <sz val="12"/>
        <color theme="1"/>
        <rFont val="Arial Narrow"/>
        <family val="2"/>
        <charset val="204"/>
      </rPr>
      <t xml:space="preserve"> стеноз устья 90%(d не более 2.25 мм). Антеградный кровоток TIMI III.  </t>
    </r>
  </si>
  <si>
    <t>Устье ствола ЛКА  катетеризировано проводниковым катетером Launcher EBU 3,5 6Fr. Коронарный проводник shunmei (2шт) проведены  в дистальный сегмент ДВ и ПНА. Реканализация ПНА и ДВ выполнена БК Колибри 2.0-15 мм. В зону стеноза среднего сегмента ПНА с частичным покрытием проксимального сегмента ПНА имплантирован DES Evermine 50 3,0-32 мм, давлением 16 атм. Постдилатация стента на всем протяжении БК  NC Аксима 3.75 - 6.  Рекроссинг проводников. Последовательная дилатация устья ДВ и ячейки стента БК Колибри 1.5-15 и 2.75-15. Далее выполнено стентирование крупной ДВ по методике TAP, имплантирован стент DES Resolute Integrity 2.5-18. Kissing постдиллатация БК пара Колибри 2.5-2.75 и пара 2.75 - NC Колибри 3,0 - 20, давлением 12 атм. Завершающий pot БК NC Аксима 3.75 - 6, давлением 16 атм.    На контрольных съемках стенты раскрыты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ПНА и ДВ - TIMI III. Пациент транспортируется в ПРИТ для дальнейшего наблюдения и лечения.</t>
  </si>
  <si>
    <t xml:space="preserve">1) Контроль места пункции, повязка  на руке до 6 ч. 2) При объективизации ишемии на фоне ОМТ технически выполнимо стентирование ОА и ПКА. Стентирование ПКА и ОА РЕКОМЕНДОВАНО в ПЛАНОВОМ ПОРЯДКЕ.  </t>
  </si>
  <si>
    <t>350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</si>
</sst>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2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  <xf numFmtId="20" fontId="15" fillId="0" borderId="13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21" zoomScaleNormal="100" zoomScaleSheetLayoutView="100" zoomScalePageLayoutView="90" workbookViewId="0">
      <selection activeCell="D43" sqref="D43:H50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6" t="s">
        <v>213</v>
      </c>
      <c r="B6" s="227"/>
      <c r="C6" s="227"/>
      <c r="D6" s="227"/>
      <c r="E6" s="227"/>
      <c r="F6" s="227"/>
      <c r="G6" s="227"/>
      <c r="H6" s="228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45666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0.85763888888888884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0.87430555555555556</v>
      </c>
      <c r="C10" s="51"/>
      <c r="D10" s="83" t="s">
        <v>173</v>
      </c>
      <c r="E10" s="81"/>
      <c r="F10" s="81"/>
      <c r="G10" s="22" t="s">
        <v>169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364</v>
      </c>
      <c r="H11" s="24"/>
    </row>
    <row r="12" spans="1:8" ht="16.5" thickTop="1">
      <c r="A12" s="72" t="s">
        <v>8</v>
      </c>
      <c r="B12" s="73">
        <v>19312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72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507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531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532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28.5</v>
      </c>
    </row>
    <row r="18" spans="1:8" ht="14.45" customHeight="1">
      <c r="A18" s="198" t="s">
        <v>188</v>
      </c>
      <c r="B18" s="199" t="s">
        <v>530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4" t="s">
        <v>534</v>
      </c>
      <c r="C20" s="229"/>
      <c r="D20" s="229"/>
      <c r="E20" s="229"/>
      <c r="F20" s="229"/>
      <c r="G20" s="229"/>
      <c r="H20" s="230"/>
    </row>
    <row r="21" spans="1:8" ht="15.75">
      <c r="A21" s="210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203" t="s">
        <v>271</v>
      </c>
      <c r="B22" s="233" t="s">
        <v>540</v>
      </c>
      <c r="C22" s="233"/>
      <c r="D22" s="233"/>
      <c r="E22" s="233"/>
      <c r="F22" s="233"/>
      <c r="G22" s="233"/>
      <c r="H22" s="234"/>
    </row>
    <row r="23" spans="1:8" ht="14.45" customHeight="1">
      <c r="A23" s="211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12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11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06"/>
      <c r="B26" s="235"/>
      <c r="C26" s="235"/>
      <c r="D26" s="235"/>
      <c r="E26" s="235"/>
      <c r="F26" s="235"/>
      <c r="G26" s="235"/>
      <c r="H26" s="236"/>
    </row>
    <row r="27" spans="1:8" ht="14.45" customHeight="1">
      <c r="A27" s="203" t="s">
        <v>272</v>
      </c>
      <c r="B27" s="233" t="s">
        <v>538</v>
      </c>
      <c r="C27" s="233"/>
      <c r="D27" s="233"/>
      <c r="E27" s="233"/>
      <c r="F27" s="233"/>
      <c r="G27" s="233"/>
      <c r="H27" s="234"/>
    </row>
    <row r="28" spans="1:8" ht="15.6" customHeight="1">
      <c r="A28" s="211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11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1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10"/>
      <c r="B31" s="235"/>
      <c r="C31" s="235"/>
      <c r="D31" s="235"/>
      <c r="E31" s="235"/>
      <c r="F31" s="235"/>
      <c r="G31" s="235"/>
      <c r="H31" s="236"/>
    </row>
    <row r="32" spans="1:8" ht="14.45" customHeight="1">
      <c r="A32" s="203" t="s">
        <v>273</v>
      </c>
      <c r="B32" s="233" t="s">
        <v>539</v>
      </c>
      <c r="C32" s="233"/>
      <c r="D32" s="233"/>
      <c r="E32" s="233"/>
      <c r="F32" s="233"/>
      <c r="G32" s="233"/>
      <c r="H32" s="234"/>
    </row>
    <row r="33" spans="1:8" ht="14.45" customHeight="1">
      <c r="A33" s="211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211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11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211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4"/>
      <c r="B37"/>
      <c r="C37"/>
      <c r="D37" s="223" t="str">
        <f>IF($A$6=Вмешательства!$D$3,Вмешательства!$F$18,"")</f>
        <v/>
      </c>
      <c r="E37" s="223"/>
      <c r="F37" s="106"/>
      <c r="G37" s="106"/>
      <c r="H37" s="109"/>
    </row>
    <row r="38" spans="1:8" ht="14.45" customHeight="1">
      <c r="A38" s="34"/>
      <c r="B38"/>
      <c r="C38" s="110"/>
      <c r="D38" s="224"/>
      <c r="E38" s="224"/>
      <c r="F38" s="224"/>
      <c r="G38" s="224"/>
      <c r="H38" s="225"/>
    </row>
    <row r="39" spans="1:8" ht="14.45" customHeight="1">
      <c r="A39" s="31"/>
      <c r="B39" s="106"/>
      <c r="C39" s="110"/>
      <c r="D39" s="224"/>
      <c r="E39" s="224"/>
      <c r="F39" s="224"/>
      <c r="G39" s="224"/>
      <c r="H39" s="225"/>
    </row>
    <row r="40" spans="1:8" ht="14.45" customHeight="1">
      <c r="A40" s="31"/>
      <c r="B40" s="106"/>
      <c r="C40" s="110"/>
      <c r="D40" s="224"/>
      <c r="E40" s="224"/>
      <c r="F40" s="224"/>
      <c r="G40" s="224"/>
      <c r="H40" s="225"/>
    </row>
    <row r="41" spans="1:8" ht="14.45" customHeight="1">
      <c r="A41" s="31"/>
      <c r="B41" s="106"/>
      <c r="C41" s="110"/>
      <c r="D41" s="224"/>
      <c r="E41" s="224"/>
      <c r="F41" s="224"/>
      <c r="G41" s="224"/>
      <c r="H41" s="225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0" t="s">
        <v>537</v>
      </c>
      <c r="E43" s="221"/>
      <c r="F43" s="221"/>
      <c r="G43" s="221"/>
      <c r="H43" s="222"/>
    </row>
    <row r="44" spans="1:8" ht="14.45" customHeight="1">
      <c r="A44" s="31"/>
      <c r="B44" s="106"/>
      <c r="C44" s="112"/>
      <c r="D44" s="221"/>
      <c r="E44" s="221"/>
      <c r="F44" s="221"/>
      <c r="G44" s="221"/>
      <c r="H44" s="222"/>
    </row>
    <row r="45" spans="1:8" ht="14.45" customHeight="1">
      <c r="A45" s="31"/>
      <c r="B45" s="106"/>
      <c r="C45" s="112"/>
      <c r="D45" s="221"/>
      <c r="E45" s="221"/>
      <c r="F45" s="221"/>
      <c r="G45" s="221"/>
      <c r="H45" s="222"/>
    </row>
    <row r="46" spans="1:8">
      <c r="A46" s="31"/>
      <c r="B46" s="106"/>
      <c r="C46" s="112"/>
      <c r="D46" s="221"/>
      <c r="E46" s="221"/>
      <c r="F46" s="221"/>
      <c r="G46" s="221"/>
      <c r="H46" s="222"/>
    </row>
    <row r="47" spans="1:8">
      <c r="A47" s="34"/>
      <c r="B47"/>
      <c r="C47" s="112"/>
      <c r="D47" s="221"/>
      <c r="E47" s="221"/>
      <c r="F47" s="221"/>
      <c r="G47" s="221"/>
      <c r="H47" s="222"/>
    </row>
    <row r="48" spans="1:8">
      <c r="A48" s="34"/>
      <c r="B48"/>
      <c r="C48" s="112"/>
      <c r="D48" s="221"/>
      <c r="E48" s="221"/>
      <c r="F48" s="221"/>
      <c r="G48" s="221"/>
      <c r="H48" s="222"/>
    </row>
    <row r="49" spans="1:13">
      <c r="A49" s="34"/>
      <c r="B49" s="187"/>
      <c r="C49" s="188"/>
      <c r="D49" s="221"/>
      <c r="E49" s="221"/>
      <c r="F49" s="221"/>
      <c r="G49" s="221"/>
      <c r="H49" s="222"/>
    </row>
    <row r="50" spans="1:13">
      <c r="A50" s="34"/>
      <c r="B50"/>
      <c r="C50"/>
      <c r="D50" s="221"/>
      <c r="E50" s="221"/>
      <c r="F50" s="221"/>
      <c r="G50" s="221"/>
      <c r="H50" s="222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A52" sqref="A52:F54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7" t="s">
        <v>208</v>
      </c>
      <c r="B6" s="248"/>
      <c r="C6" s="248"/>
      <c r="D6" s="248"/>
      <c r="E6" s="248"/>
      <c r="F6" s="248"/>
      <c r="G6" s="248"/>
      <c r="H6" s="249"/>
    </row>
    <row r="7" spans="1:8" ht="21.6" customHeight="1">
      <c r="A7" s="247"/>
      <c r="B7" s="248"/>
      <c r="C7" s="248"/>
      <c r="D7" s="248"/>
      <c r="E7" s="248"/>
      <c r="F7" s="248"/>
      <c r="G7" s="248"/>
      <c r="H7" s="249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6" t="s">
        <v>221</v>
      </c>
      <c r="D8" s="246"/>
      <c r="E8" s="246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50" t="s">
        <v>223</v>
      </c>
      <c r="D9" s="250"/>
      <c r="E9" s="250"/>
      <c r="F9" s="172">
        <v>1</v>
      </c>
      <c r="G9" s="105" t="s">
        <v>309</v>
      </c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71"/>
      <c r="C10" s="251"/>
      <c r="D10" s="251"/>
      <c r="E10" s="251"/>
      <c r="F10" s="175"/>
      <c r="G10" s="105"/>
      <c r="H10" s="35"/>
    </row>
    <row r="11" spans="1:8">
      <c r="A11" s="174"/>
      <c r="B11" s="178"/>
      <c r="C11" s="181">
        <f>SUM(F8:F10)</f>
        <v>2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45666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0.87430555555555556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0.9375</v>
      </c>
      <c r="C14" s="11"/>
      <c r="D14" s="83" t="s">
        <v>173</v>
      </c>
      <c r="E14" s="81"/>
      <c r="F14" s="81"/>
      <c r="G14" s="71" t="str">
        <f>КАГ!G10</f>
        <v>Трунова А.С.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6.3194444444444442E-2</v>
      </c>
      <c r="C15"/>
      <c r="D15" s="83" t="s">
        <v>170</v>
      </c>
      <c r="E15" s="81"/>
      <c r="F15" s="81"/>
      <c r="G15" s="71" t="str">
        <f>КАГ!G11</f>
        <v>Соболев Д.А.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Чичварин В.В.</v>
      </c>
      <c r="C16" s="182">
        <f>LEN(КАГ!B11)</f>
        <v>13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19312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72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507</v>
      </c>
      <c r="C19" s="61"/>
      <c r="D19" s="61"/>
      <c r="E19" s="61"/>
      <c r="F19" s="61"/>
      <c r="G19" s="150" t="s">
        <v>399</v>
      </c>
      <c r="H19" s="164" t="str">
        <f>КАГ!H15</f>
        <v>25:42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15000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28.5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58">
        <v>0.88263888888888886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4" t="s">
        <v>541</v>
      </c>
      <c r="B25" s="255"/>
      <c r="C25" s="255"/>
      <c r="D25" s="255"/>
      <c r="E25" s="255"/>
      <c r="F25" s="255"/>
      <c r="G25" s="255"/>
      <c r="H25" s="256"/>
    </row>
    <row r="26" spans="1:8" ht="14.45" customHeight="1">
      <c r="A26" s="257"/>
      <c r="B26" s="255"/>
      <c r="C26" s="255"/>
      <c r="D26" s="255"/>
      <c r="E26" s="255"/>
      <c r="F26" s="255"/>
      <c r="G26" s="255"/>
      <c r="H26" s="256"/>
    </row>
    <row r="27" spans="1:8" ht="14.45" customHeight="1">
      <c r="A27" s="257"/>
      <c r="B27" s="255"/>
      <c r="C27" s="255"/>
      <c r="D27" s="255"/>
      <c r="E27" s="255"/>
      <c r="F27" s="255"/>
      <c r="G27" s="255"/>
      <c r="H27" s="256"/>
    </row>
    <row r="28" spans="1:8" ht="14.45" customHeight="1">
      <c r="A28" s="257"/>
      <c r="B28" s="255"/>
      <c r="C28" s="255"/>
      <c r="D28" s="255"/>
      <c r="E28" s="255"/>
      <c r="F28" s="255"/>
      <c r="G28" s="255"/>
      <c r="H28" s="256"/>
    </row>
    <row r="29" spans="1:8" ht="14.45" customHeight="1">
      <c r="A29" s="257"/>
      <c r="B29" s="255"/>
      <c r="C29" s="255"/>
      <c r="D29" s="255"/>
      <c r="E29" s="255"/>
      <c r="F29" s="255"/>
      <c r="G29" s="255"/>
      <c r="H29" s="256"/>
    </row>
    <row r="30" spans="1:8" ht="14.45" customHeight="1">
      <c r="A30" s="257"/>
      <c r="B30" s="255"/>
      <c r="C30" s="255"/>
      <c r="D30" s="255"/>
      <c r="E30" s="255"/>
      <c r="F30" s="255"/>
      <c r="G30" s="255"/>
      <c r="H30" s="256"/>
    </row>
    <row r="31" spans="1:8" ht="14.45" customHeight="1">
      <c r="A31" s="257"/>
      <c r="B31" s="255"/>
      <c r="C31" s="255"/>
      <c r="D31" s="255"/>
      <c r="E31" s="255"/>
      <c r="F31" s="255"/>
      <c r="G31" s="255"/>
      <c r="H31" s="256"/>
    </row>
    <row r="32" spans="1:8" ht="14.45" customHeight="1">
      <c r="A32" s="257"/>
      <c r="B32" s="255"/>
      <c r="C32" s="255"/>
      <c r="D32" s="255"/>
      <c r="E32" s="255"/>
      <c r="F32" s="255"/>
      <c r="G32" s="255"/>
      <c r="H32" s="256"/>
    </row>
    <row r="33" spans="1:12" ht="14.45" customHeight="1">
      <c r="A33" s="257"/>
      <c r="B33" s="255"/>
      <c r="C33" s="255"/>
      <c r="D33" s="255"/>
      <c r="E33" s="255"/>
      <c r="F33" s="255"/>
      <c r="G33" s="255"/>
      <c r="H33" s="256"/>
    </row>
    <row r="34" spans="1:12" ht="14.45" customHeight="1">
      <c r="A34" s="257"/>
      <c r="B34" s="255"/>
      <c r="C34" s="255"/>
      <c r="D34" s="255"/>
      <c r="E34" s="255"/>
      <c r="F34" s="255"/>
      <c r="G34" s="255"/>
      <c r="H34" s="256"/>
    </row>
    <row r="35" spans="1:12" ht="14.45" customHeight="1">
      <c r="A35" s="257"/>
      <c r="B35" s="255"/>
      <c r="C35" s="255"/>
      <c r="D35" s="255"/>
      <c r="E35" s="255"/>
      <c r="F35" s="255"/>
      <c r="G35" s="255"/>
      <c r="H35" s="256"/>
    </row>
    <row r="36" spans="1:12" ht="14.45" customHeight="1">
      <c r="A36" s="257"/>
      <c r="B36" s="255"/>
      <c r="C36" s="255"/>
      <c r="D36" s="255"/>
      <c r="E36" s="255"/>
      <c r="F36" s="255"/>
      <c r="G36" s="255"/>
      <c r="H36" s="256"/>
    </row>
    <row r="37" spans="1:12" ht="14.45" customHeight="1">
      <c r="A37" s="257"/>
      <c r="B37" s="255"/>
      <c r="C37" s="255"/>
      <c r="D37" s="255"/>
      <c r="E37" s="255"/>
      <c r="F37" s="255"/>
      <c r="G37" s="255"/>
      <c r="H37" s="256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9" t="s">
        <v>542</v>
      </c>
      <c r="E40" s="252"/>
      <c r="F40" s="252"/>
      <c r="G40" s="252"/>
      <c r="H40" s="253"/>
    </row>
    <row r="41" spans="1:12" ht="14.45" customHeight="1">
      <c r="A41" s="30"/>
      <c r="B41" s="26"/>
      <c r="C41" s="107"/>
      <c r="D41" s="252"/>
      <c r="E41" s="252"/>
      <c r="F41" s="252"/>
      <c r="G41" s="252"/>
      <c r="H41" s="253"/>
    </row>
    <row r="42" spans="1:12" ht="14.45" customHeight="1">
      <c r="A42" s="30"/>
      <c r="B42" s="26"/>
      <c r="C42" s="107"/>
      <c r="D42" s="252"/>
      <c r="E42" s="252"/>
      <c r="F42" s="252"/>
      <c r="G42" s="252"/>
      <c r="H42" s="253"/>
    </row>
    <row r="43" spans="1:12" ht="14.45" customHeight="1">
      <c r="A43" s="30"/>
      <c r="B43" s="26"/>
      <c r="C43" s="107"/>
      <c r="D43" s="252"/>
      <c r="E43" s="252"/>
      <c r="F43" s="252"/>
      <c r="G43" s="252"/>
      <c r="H43" s="253"/>
    </row>
    <row r="44" spans="1:12" ht="14.45" customHeight="1">
      <c r="A44" s="30"/>
      <c r="B44" s="26"/>
      <c r="C44" s="107"/>
      <c r="D44" s="252"/>
      <c r="E44" s="252"/>
      <c r="F44" s="252"/>
      <c r="G44" s="252"/>
      <c r="H44" s="253"/>
      <c r="L44" s="146"/>
    </row>
    <row r="45" spans="1:12" ht="14.45" customHeight="1">
      <c r="A45" s="30"/>
      <c r="B45" s="26"/>
      <c r="C45" s="107"/>
      <c r="D45" s="252"/>
      <c r="E45" s="252"/>
      <c r="F45" s="252"/>
      <c r="G45" s="252"/>
      <c r="H45" s="253"/>
    </row>
    <row r="46" spans="1:12" ht="14.45" customHeight="1">
      <c r="A46" s="30"/>
      <c r="B46" s="26"/>
      <c r="C46" s="107"/>
      <c r="D46" s="252"/>
      <c r="E46" s="252"/>
      <c r="F46" s="252"/>
      <c r="G46" s="252"/>
      <c r="H46" s="253"/>
    </row>
    <row r="47" spans="1:12" ht="14.45" customHeight="1">
      <c r="A47" s="34"/>
      <c r="B47"/>
      <c r="C47" s="107"/>
      <c r="D47" s="252"/>
      <c r="E47" s="252"/>
      <c r="F47" s="252"/>
      <c r="G47" s="252"/>
      <c r="H47" s="253"/>
    </row>
    <row r="48" spans="1:12" ht="14.45" customHeight="1">
      <c r="A48" s="34"/>
      <c r="B48"/>
      <c r="C48" s="107"/>
      <c r="D48" s="252"/>
      <c r="E48" s="252"/>
      <c r="F48" s="252"/>
      <c r="G48" s="252"/>
      <c r="H48" s="253"/>
    </row>
    <row r="49" spans="1:8" ht="14.45" customHeight="1">
      <c r="A49" s="34"/>
      <c r="B49"/>
      <c r="C49" s="107"/>
      <c r="D49" s="252"/>
      <c r="E49" s="252"/>
      <c r="F49" s="252"/>
      <c r="G49" s="252"/>
      <c r="H49" s="253"/>
    </row>
    <row r="50" spans="1:8">
      <c r="A50" s="54" t="s">
        <v>199</v>
      </c>
      <c r="B50" s="55" t="s">
        <v>543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7" t="s">
        <v>371</v>
      </c>
      <c r="B52" s="238"/>
      <c r="C52" s="238"/>
      <c r="D52" s="238"/>
      <c r="E52" s="238"/>
      <c r="F52" s="239"/>
      <c r="G52"/>
      <c r="H52" s="35"/>
    </row>
    <row r="53" spans="1:8" ht="15" customHeight="1">
      <c r="A53" s="240"/>
      <c r="B53" s="241"/>
      <c r="C53" s="241"/>
      <c r="D53" s="241"/>
      <c r="E53" s="241"/>
      <c r="F53" s="242"/>
      <c r="G53" s="66" t="str">
        <f>IF(ISBLANK(H13),"",H13)</f>
        <v/>
      </c>
      <c r="H53" s="56"/>
    </row>
    <row r="54" spans="1:8">
      <c r="A54" s="243"/>
      <c r="B54" s="244"/>
      <c r="C54" s="244"/>
      <c r="D54" s="244"/>
      <c r="E54" s="244"/>
      <c r="F54" s="245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эксцентричный стеноз устья не менее 30%.
Бассейн ПНА:   на границе проксимального и среднего сегментов тотальная окклюзия ПНА со стенозом устья значимой ДВ не менее 95%, стенозы среднего сегмента ПНА 30%. Антеградный кровоток по ПНА и ДВ TIMI 0. ИМА: стеноз устья 90%(d не более 2.25 мм). Антеградный кровоток TIMI III.  
Бассейн  ОА:   Артерия крупная, неровности контуров проксимального и дистального сегментов, эксцентричный стеноз среднего сегмента не менее 70%. Антеградный кровоток TIMI III.  
Бассейн ПКА:   стеноз проксимального сегмента до 50%, стеноз среднего сегмента не менее 80%, Антеградный кровоток - TIMI III.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8" sqref="B28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45666</v>
      </c>
      <c r="C2" s="138" t="str">
        <f>IF(ЧКВ!B21=Вмешательства!F14,Вмешательства!F20,Вмешательства!F22)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Чичварин В.В.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19312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72</v>
      </c>
    </row>
    <row r="7" spans="1:4">
      <c r="A7" s="34"/>
      <c r="B7"/>
      <c r="C7" s="88" t="s">
        <v>12</v>
      </c>
      <c r="D7" s="90">
        <f>КАГ!$B$14</f>
        <v>507</v>
      </c>
    </row>
    <row r="8" spans="1:4">
      <c r="A8" s="176" t="str">
        <f>ЧКВ!$A$9</f>
        <v>Код модели: 21166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46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45666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2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525</v>
      </c>
      <c r="C15" s="121"/>
      <c r="D15" s="126">
        <v>2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375</v>
      </c>
      <c r="C17" s="166" t="s">
        <v>403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41" t="s">
        <v>375</v>
      </c>
      <c r="C18" s="121" t="s">
        <v>411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40" t="s">
        <v>398</v>
      </c>
      <c r="C19" s="121" t="s">
        <v>535</v>
      </c>
      <c r="D19" s="126">
        <v>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40" t="s">
        <v>514</v>
      </c>
      <c r="C20" s="121" t="s">
        <v>536</v>
      </c>
      <c r="D20" s="128">
        <v>1</v>
      </c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40" t="s">
        <v>324</v>
      </c>
      <c r="C21" s="121" t="s">
        <v>438</v>
      </c>
      <c r="D21" s="128">
        <v>1</v>
      </c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2" s="140" t="s">
        <v>518</v>
      </c>
      <c r="C22" s="121" t="s">
        <v>460</v>
      </c>
      <c r="D22" s="128">
        <v>1</v>
      </c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0</v>
      </c>
      <c r="O2" s="103">
        <f>IF(ISNUMBER(SEARCH('Карта учёта'!$B$21,Расходка[[#This Row],[Наименование расходного материала]])),MAX($O$1:O1)+1,0)</f>
        <v>0</v>
      </c>
      <c r="P2" s="103">
        <f>IF(ISNUMBER(SEARCH('Карта учёта'!$B$22,Расходка[[#This Row],[Наименование расходного материала]])),MAX($P$1:P1)+1,0)</f>
        <v>0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Shunmei 0,6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Колибри</v>
      </c>
      <c r="Y2" s="102" t="str">
        <f>IFERROR(INDEX(Расходка[Наименование расходного материала],MATCH(Расходка[[#This Row],[№]],Поиск_расходки[Индекс8],0)),"")</f>
        <v>Колибри</v>
      </c>
      <c r="Z2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2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2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0</v>
      </c>
      <c r="N3" s="103">
        <f>IF(ISNUMBER(SEARCH('Карта учёта'!$B$20,Расходка[[#This Row],[Наименование расходного материала]])),MAX($N$1:N2)+1,0)</f>
        <v>0</v>
      </c>
      <c r="O3" s="103">
        <f>IF(ISNUMBER(SEARCH('Карта учёта'!$B$21,Расходка[[#This Row],[Наименование расходного материала]])),MAX($O$1:O2)+1,0)</f>
        <v>0</v>
      </c>
      <c r="P3" s="103">
        <f>IF(ISNUMBER(SEARCH('Карта учёта'!$B$22,Расходка[[#This Row],[Наименование расходного материала]])),MAX($P$1:P2)+1,0)</f>
        <v>0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02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3" s="102" t="str">
        <f>IFERROR(INDEX(Расходка[Наименование расходного материала],MATCH(Расходка[[#This Row],[№]],Поиск_расходки[Индекс9],0)),"")</f>
        <v/>
      </c>
      <c r="AA3" s="102" t="str">
        <f>IFERROR(INDEX(Расходка[Наименование расходного материала],MATCH(Расходка[[#This Row],[№]],Поиск_расходки[Индекс10],0)),"")</f>
        <v/>
      </c>
      <c r="AB3" s="102" t="str">
        <f>IFERROR(INDEX(Расходка[Наименование расходного материала],MATCH(Расходка[[#This Row],[№]],Поиск_расходки[Индекс11],0)),"")</f>
        <v/>
      </c>
      <c r="AC3" s="102" t="str">
        <f>IFERROR(INDEX(Расходка[Наименование расходного материала],MATCH(Расходка[[#This Row],[№]],Поиск_расходки[Индекс12],0)),"")</f>
        <v/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0</v>
      </c>
      <c r="N4" s="103">
        <f>IF(ISNUMBER(SEARCH('Карта учёта'!$B$20,Расходка[[#This Row],[Наименование расходного материала]])),MAX($N$1:N3)+1,0)</f>
        <v>0</v>
      </c>
      <c r="O4" s="103">
        <f>IF(ISNUMBER(SEARCH('Карта учёта'!$B$21,Расходка[[#This Row],[Наименование расходного материала]])),MAX($O$1:O3)+1,0)</f>
        <v>0</v>
      </c>
      <c r="P4" s="103">
        <f>IF(ISNUMBER(SEARCH('Карта учёта'!$B$22,Расходка[[#This Row],[Наименование расходного материала]])),MAX($P$1:P3)+1,0)</f>
        <v>0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/>
      </c>
      <c r="AA4" s="102" t="str">
        <f>IFERROR(INDEX(Расходка[Наименование расходного материала],MATCH(Расходка[[#This Row],[№]],Поиск_расходки[Индекс10],0)),"")</f>
        <v/>
      </c>
      <c r="AB4" s="102" t="str">
        <f>IFERROR(INDEX(Расходка[Наименование расходного материала],MATCH(Расходка[[#This Row],[№]],Поиск_расходки[Индекс11],0)),"")</f>
        <v/>
      </c>
      <c r="AC4" s="102" t="str">
        <f>IFERROR(INDEX(Расходка[Наименование расходного материала],MATCH(Расходка[[#This Row],[№]],Поиск_расходки[Индекс12],0)),"")</f>
        <v/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0</v>
      </c>
      <c r="N5" s="103">
        <f>IF(ISNUMBER(SEARCH('Карта учёта'!$B$20,Расходка[[#This Row],[Наименование расходного материала]])),MAX($N$1:N4)+1,0)</f>
        <v>0</v>
      </c>
      <c r="O5" s="103">
        <f>IF(ISNUMBER(SEARCH('Карта учёта'!$B$21,Расходка[[#This Row],[Наименование расходного материала]])),MAX($O$1:O4)+1,0)</f>
        <v>0</v>
      </c>
      <c r="P5" s="103">
        <f>IF(ISNUMBER(SEARCH('Карта учёта'!$B$22,Расходка[[#This Row],[Наименование расходного материала]])),MAX($P$1:P4)+1,0)</f>
        <v>0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/>
      </c>
      <c r="AA5" s="102" t="str">
        <f>IFERROR(INDEX(Расходка[Наименование расходного материала],MATCH(Расходка[[#This Row],[№]],Поиск_расходки[Индекс10],0)),"")</f>
        <v/>
      </c>
      <c r="AB5" s="102" t="str">
        <f>IFERROR(INDEX(Расходка[Наименование расходного материала],MATCH(Расходка[[#This Row],[№]],Поиск_расходки[Индекс11],0)),"")</f>
        <v/>
      </c>
      <c r="AC5" s="102" t="str">
        <f>IFERROR(INDEX(Расходка[Наименование расходного материала],MATCH(Расходка[[#This Row],[№]],Поиск_расходки[Индекс12],0)),"")</f>
        <v/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0</v>
      </c>
      <c r="N6" s="103">
        <f>IF(ISNUMBER(SEARCH('Карта учёта'!$B$20,Расходка[[#This Row],[Наименование расходного материала]])),MAX($N$1:N5)+1,0)</f>
        <v>0</v>
      </c>
      <c r="O6" s="103">
        <f>IF(ISNUMBER(SEARCH('Карта учёта'!$B$21,Расходка[[#This Row],[Наименование расходного материала]])),MAX($O$1:O5)+1,0)</f>
        <v>0</v>
      </c>
      <c r="P6" s="103">
        <f>IF(ISNUMBER(SEARCH('Карта учёта'!$B$22,Расходка[[#This Row],[Наименование расходного материала]])),MAX($P$1:P5)+1,0)</f>
        <v>0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/>
      </c>
      <c r="AA6" s="102" t="str">
        <f>IFERROR(INDEX(Расходка[Наименование расходного материала],MATCH(Расходка[[#This Row],[№]],Поиск_расходки[Индекс10],0)),"")</f>
        <v/>
      </c>
      <c r="AB6" s="102" t="str">
        <f>IFERROR(INDEX(Расходка[Наименование расходного материала],MATCH(Расходка[[#This Row],[№]],Поиск_расходки[Индекс11],0)),"")</f>
        <v/>
      </c>
      <c r="AC6" s="102" t="str">
        <f>IFERROR(INDEX(Расходка[Наименование расходного материала],MATCH(Расходка[[#This Row],[№]],Поиск_расходки[Индекс12],0)),"")</f>
        <v/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0</v>
      </c>
      <c r="N7" s="103">
        <f>IF(ISNUMBER(SEARCH('Карта учёта'!$B$20,Расходка[[#This Row],[Наименование расходного материала]])),MAX($N$1:N6)+1,0)</f>
        <v>0</v>
      </c>
      <c r="O7" s="103">
        <f>IF(ISNUMBER(SEARCH('Карта учёта'!$B$21,Расходка[[#This Row],[Наименование расходного материала]])),MAX($O$1:O6)+1,0)</f>
        <v>0</v>
      </c>
      <c r="P7" s="103">
        <f>IF(ISNUMBER(SEARCH('Карта учёта'!$B$22,Расходка[[#This Row],[Наименование расходного материала]])),MAX($P$1:P6)+1,0)</f>
        <v>0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/>
      </c>
      <c r="AA7" s="102" t="str">
        <f>IFERROR(INDEX(Расходка[Наименование расходного материала],MATCH(Расходка[[#This Row],[№]],Поиск_расходки[Индекс10],0)),"")</f>
        <v/>
      </c>
      <c r="AB7" s="102" t="str">
        <f>IFERROR(INDEX(Расходка[Наименование расходного материала],MATCH(Расходка[[#This Row],[№]],Поиск_расходки[Индекс11],0)),"")</f>
        <v/>
      </c>
      <c r="AC7" s="102" t="str">
        <f>IFERROR(INDEX(Расходка[Наименование расходного материала],MATCH(Расходка[[#This Row],[№]],Поиск_расходки[Индекс12],0)),"")</f>
        <v/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0</v>
      </c>
      <c r="N8" s="103">
        <f>IF(ISNUMBER(SEARCH('Карта учёта'!$B$20,Расходка[[#This Row],[Наименование расходного материала]])),MAX($N$1:N7)+1,0)</f>
        <v>0</v>
      </c>
      <c r="O8" s="103">
        <f>IF(ISNUMBER(SEARCH('Карта учёта'!$B$21,Расходка[[#This Row],[Наименование расходного материала]])),MAX($O$1:O7)+1,0)</f>
        <v>0</v>
      </c>
      <c r="P8" s="103">
        <f>IF(ISNUMBER(SEARCH('Карта учёта'!$B$22,Расходка[[#This Row],[Наименование расходного материала]])),MAX($P$1:P7)+1,0)</f>
        <v>0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/>
      </c>
      <c r="AA8" s="102" t="str">
        <f>IFERROR(INDEX(Расходка[Наименование расходного материала],MATCH(Расходка[[#This Row],[№]],Поиск_расходки[Индекс10],0)),"")</f>
        <v/>
      </c>
      <c r="AB8" s="102" t="str">
        <f>IFERROR(INDEX(Расходка[Наименование расходного материала],MATCH(Расходка[[#This Row],[№]],Поиск_расходки[Индекс11],0)),"")</f>
        <v/>
      </c>
      <c r="AC8" s="102" t="str">
        <f>IFERROR(INDEX(Расходка[Наименование расходного материала],MATCH(Расходка[[#This Row],[№]],Поиск_расходки[Индекс12],0)),"")</f>
        <v/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0</v>
      </c>
      <c r="N9" s="103">
        <f>IF(ISNUMBER(SEARCH('Карта учёта'!$B$20,Расходка[[#This Row],[Наименование расходного материала]])),MAX($N$1:N8)+1,0)</f>
        <v>0</v>
      </c>
      <c r="O9" s="103">
        <f>IF(ISNUMBER(SEARCH('Карта учёта'!$B$21,Расходка[[#This Row],[Наименование расходного материала]])),MAX($O$1:O8)+1,0)</f>
        <v>0</v>
      </c>
      <c r="P9" s="103">
        <f>IF(ISNUMBER(SEARCH('Карта учёта'!$B$22,Расходка[[#This Row],[Наименование расходного материала]])),MAX($P$1:P8)+1,0)</f>
        <v>0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/>
      </c>
      <c r="AA9" s="102" t="str">
        <f>IFERROR(INDEX(Расходка[Наименование расходного материала],MATCH(Расходка[[#This Row],[№]],Поиск_расходки[Индекс10],0)),"")</f>
        <v/>
      </c>
      <c r="AB9" s="102" t="str">
        <f>IFERROR(INDEX(Расходка[Наименование расходного материала],MATCH(Расходка[[#This Row],[№]],Поиск_расходки[Индекс11],0)),"")</f>
        <v/>
      </c>
      <c r="AC9" s="102" t="str">
        <f>IFERROR(INDEX(Расходка[Наименование расходного материала],MATCH(Расходка[[#This Row],[№]],Поиск_расходки[Индекс12],0)),"")</f>
        <v/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1</v>
      </c>
      <c r="L10" s="103">
        <f>IF(ISNUMBER(SEARCH('Карта учёта'!$B$18,Расходка[[#This Row],[Наименование расходного материала]])),MAX($L$1:L9)+1,0)</f>
        <v>1</v>
      </c>
      <c r="M10" s="103">
        <f>IF(ISNUMBER(SEARCH('Карта учёта'!$B$19,Расходка[[#This Row],[Наименование расходного материала]])),MAX($M$1:M9)+1,0)</f>
        <v>0</v>
      </c>
      <c r="N10" s="103">
        <f>IF(ISNUMBER(SEARCH('Карта учёта'!$B$20,Расходка[[#This Row],[Наименование расходного материала]])),MAX($N$1:N9)+1,0)</f>
        <v>0</v>
      </c>
      <c r="O10" s="103">
        <f>IF(ISNUMBER(SEARCH('Карта учёта'!$B$21,Расходка[[#This Row],[Наименование расходного материала]])),MAX($O$1:O9)+1,0)</f>
        <v>0</v>
      </c>
      <c r="P10" s="103">
        <f>IF(ISNUMBER(SEARCH('Карта учёта'!$B$22,Расходка[[#This Row],[Наименование расходного материала]])),MAX($P$1:P9)+1,0)</f>
        <v>0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/>
      </c>
      <c r="AA10" s="102" t="str">
        <f>IFERROR(INDEX(Расходка[Наименование расходного материала],MATCH(Расходка[[#This Row],[№]],Поиск_расходки[Индекс10],0)),"")</f>
        <v/>
      </c>
      <c r="AB10" s="102" t="str">
        <f>IFERROR(INDEX(Расходка[Наименование расходного материала],MATCH(Расходка[[#This Row],[№]],Поиск_расходки[Индекс11],0)),"")</f>
        <v/>
      </c>
      <c r="AC10" s="102" t="str">
        <f>IFERROR(INDEX(Расходка[Наименование расходного материала],MATCH(Расходка[[#This Row],[№]],Поиск_расходки[Индекс12],0)),"")</f>
        <v/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2</v>
      </c>
      <c r="L11" s="103">
        <f>IF(ISNUMBER(SEARCH('Карта учёта'!$B$18,Расходка[[#This Row],[Наименование расходного материала]])),MAX($L$1:L10)+1,0)</f>
        <v>2</v>
      </c>
      <c r="M11" s="103">
        <f>IF(ISNUMBER(SEARCH('Карта учёта'!$B$19,Расходка[[#This Row],[Наименование расходного материала]])),MAX($M$1:M10)+1,0)</f>
        <v>1</v>
      </c>
      <c r="N11" s="103">
        <f>IF(ISNUMBER(SEARCH('Карта учёта'!$B$20,Расходка[[#This Row],[Наименование расходного материала]])),MAX($N$1:N10)+1,0)</f>
        <v>0</v>
      </c>
      <c r="O11" s="103">
        <f>IF(ISNUMBER(SEARCH('Карта учёта'!$B$21,Расходка[[#This Row],[Наименование расходного материала]])),MAX($O$1:O10)+1,0)</f>
        <v>0</v>
      </c>
      <c r="P11" s="103">
        <f>IF(ISNUMBER(SEARCH('Карта учёта'!$B$22,Расходка[[#This Row],[Наименование расходного материала]])),MAX($P$1:P10)+1,0)</f>
        <v>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/>
      </c>
      <c r="AA11" s="102" t="str">
        <f>IFERROR(INDEX(Расходка[Наименование расходного материала],MATCH(Расходка[[#This Row],[№]],Поиск_расходки[Индекс10],0)),"")</f>
        <v/>
      </c>
      <c r="AB11" s="102" t="str">
        <f>IFERROR(INDEX(Расходка[Наименование расходного материала],MATCH(Расходка[[#This Row],[№]],Поиск_расходки[Индекс11],0)),"")</f>
        <v/>
      </c>
      <c r="AC11" s="102" t="str">
        <f>IFERROR(INDEX(Расходка[Наименование расходного материала],MATCH(Расходка[[#This Row],[№]],Поиск_расходки[Индекс12],0)),"")</f>
        <v/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0</v>
      </c>
      <c r="N12" s="103">
        <f>IF(ISNUMBER(SEARCH('Карта учёта'!$B$20,Расходка[[#This Row],[Наименование расходного материала]])),MAX($N$1:N11)+1,0)</f>
        <v>1</v>
      </c>
      <c r="O12" s="103">
        <f>IF(ISNUMBER(SEARCH('Карта учёта'!$B$21,Расходка[[#This Row],[Наименование расходного материала]])),MAX($O$1:O11)+1,0)</f>
        <v>0</v>
      </c>
      <c r="P12" s="103">
        <f>IF(ISNUMBER(SEARCH('Карта учёта'!$B$22,Расходка[[#This Row],[Наименование расходного материала]])),MAX($P$1:P11)+1,0)</f>
        <v>0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/>
      </c>
      <c r="AA12" s="102" t="str">
        <f>IFERROR(INDEX(Расходка[Наименование расходного материала],MATCH(Расходка[[#This Row],[№]],Поиск_расходки[Индекс10],0)),"")</f>
        <v/>
      </c>
      <c r="AB12" s="102" t="str">
        <f>IFERROR(INDEX(Расходка[Наименование расходного материала],MATCH(Расходка[[#This Row],[№]],Поиск_расходки[Индекс11],0)),"")</f>
        <v/>
      </c>
      <c r="AC12" s="102" t="str">
        <f>IFERROR(INDEX(Расходка[Наименование расходного материала],MATCH(Расходка[[#This Row],[№]],Поиск_расходки[Индекс12],0)),"")</f>
        <v/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0</v>
      </c>
      <c r="N13" s="103">
        <f>IF(ISNUMBER(SEARCH('Карта учёта'!$B$20,Расходка[[#This Row],[Наименование расходного материала]])),MAX($N$1:N12)+1,0)</f>
        <v>0</v>
      </c>
      <c r="O13" s="103">
        <f>IF(ISNUMBER(SEARCH('Карта учёта'!$B$21,Расходка[[#This Row],[Наименование расходного материала]])),MAX($O$1:O12)+1,0)</f>
        <v>0</v>
      </c>
      <c r="P13" s="103">
        <f>IF(ISNUMBER(SEARCH('Карта учёта'!$B$22,Расходка[[#This Row],[Наименование расходного материала]])),MAX($P$1:P12)+1,0)</f>
        <v>0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/>
      </c>
      <c r="AA13" s="102" t="str">
        <f>IFERROR(INDEX(Расходка[Наименование расходного материала],MATCH(Расходка[[#This Row],[№]],Поиск_расходки[Индекс10],0)),"")</f>
        <v/>
      </c>
      <c r="AB13" s="102" t="str">
        <f>IFERROR(INDEX(Расходка[Наименование расходного материала],MATCH(Расходка[[#This Row],[№]],Поиск_расходки[Индекс11],0)),"")</f>
        <v/>
      </c>
      <c r="AC13" s="102" t="str">
        <f>IFERROR(INDEX(Расходка[Наименование расходного материала],MATCH(Расходка[[#This Row],[№]],Поиск_расходки[Индекс12],0)),"")</f>
        <v/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0</v>
      </c>
      <c r="N14" s="103">
        <f>IF(ISNUMBER(SEARCH('Карта учёта'!$B$20,Расходка[[#This Row],[Наименование расходного материала]])),MAX($N$1:N13)+1,0)</f>
        <v>0</v>
      </c>
      <c r="O14" s="103">
        <f>IF(ISNUMBER(SEARCH('Карта учёта'!$B$21,Расходка[[#This Row],[Наименование расходного материала]])),MAX($O$1:O13)+1,0)</f>
        <v>0</v>
      </c>
      <c r="P14" s="103">
        <f>IF(ISNUMBER(SEARCH('Карта учёта'!$B$22,Расходка[[#This Row],[Наименование расходного материала]])),MAX($P$1:P13)+1,0)</f>
        <v>0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/>
      </c>
      <c r="AA14" s="102" t="str">
        <f>IFERROR(INDEX(Расходка[Наименование расходного материала],MATCH(Расходка[[#This Row],[№]],Поиск_расходки[Индекс10],0)),"")</f>
        <v/>
      </c>
      <c r="AB14" s="102" t="str">
        <f>IFERROR(INDEX(Расходка[Наименование расходного материала],MATCH(Расходка[[#This Row],[№]],Поиск_расходки[Индекс11],0)),"")</f>
        <v/>
      </c>
      <c r="AC14" s="102" t="str">
        <f>IFERROR(INDEX(Расходка[Наименование расходного материала],MATCH(Расходка[[#This Row],[№]],Поиск_расходки[Индекс12],0)),"")</f>
        <v/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0</v>
      </c>
      <c r="N15" s="103">
        <f>IF(ISNUMBER(SEARCH('Карта учёта'!$B$20,Расходка[[#This Row],[Наименование расходного материала]])),MAX($N$1:N14)+1,0)</f>
        <v>0</v>
      </c>
      <c r="O15" s="103">
        <f>IF(ISNUMBER(SEARCH('Карта учёта'!$B$21,Расходка[[#This Row],[Наименование расходного материала]])),MAX($O$1:O14)+1,0)</f>
        <v>0</v>
      </c>
      <c r="P15" s="103">
        <f>IF(ISNUMBER(SEARCH('Карта учёта'!$B$22,Расходка[[#This Row],[Наименование расходного материала]])),MAX($P$1:P14)+1,0)</f>
        <v>0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/>
      </c>
      <c r="AA15" s="102" t="str">
        <f>IFERROR(INDEX(Расходка[Наименование расходного материала],MATCH(Расходка[[#This Row],[№]],Поиск_расходки[Индекс10],0)),"")</f>
        <v/>
      </c>
      <c r="AB15" s="102" t="str">
        <f>IFERROR(INDEX(Расходка[Наименование расходного материала],MATCH(Расходка[[#This Row],[№]],Поиск_расходки[Индекс11],0)),"")</f>
        <v/>
      </c>
      <c r="AC15" s="102" t="str">
        <f>IFERROR(INDEX(Расходка[Наименование расходного материала],MATCH(Расходка[[#This Row],[№]],Поиск_расходки[Индекс12],0)),"")</f>
        <v/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0</v>
      </c>
      <c r="N16" s="103">
        <f>IF(ISNUMBER(SEARCH('Карта учёта'!$B$20,Расходка[[#This Row],[Наименование расходного материала]])),MAX($N$1:N15)+1,0)</f>
        <v>0</v>
      </c>
      <c r="O16" s="103">
        <f>IF(ISNUMBER(SEARCH('Карта учёта'!$B$21,Расходка[[#This Row],[Наименование расходного материала]])),MAX($O$1:O15)+1,0)</f>
        <v>0</v>
      </c>
      <c r="P16" s="103">
        <f>IF(ISNUMBER(SEARCH('Карта учёта'!$B$22,Расходка[[#This Row],[Наименование расходного материала]])),MAX($P$1:P15)+1,0)</f>
        <v>0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/>
      </c>
      <c r="AA16" s="102" t="str">
        <f>IFERROR(INDEX(Расходка[Наименование расходного материала],MATCH(Расходка[[#This Row],[№]],Поиск_расходки[Индекс10],0)),"")</f>
        <v/>
      </c>
      <c r="AB16" s="102" t="str">
        <f>IFERROR(INDEX(Расходка[Наименование расходного материала],MATCH(Расходка[[#This Row],[№]],Поиск_расходки[Индекс11],0)),"")</f>
        <v/>
      </c>
      <c r="AC16" s="102" t="str">
        <f>IFERROR(INDEX(Расходка[Наименование расходного материала],MATCH(Расходка[[#This Row],[№]],Поиск_расходки[Индекс12],0)),"")</f>
        <v/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0</v>
      </c>
      <c r="N17" s="103">
        <f>IF(ISNUMBER(SEARCH('Карта учёта'!$B$20,Расходка[[#This Row],[Наименование расходного материала]])),MAX($N$1:N16)+1,0)</f>
        <v>0</v>
      </c>
      <c r="O17" s="103">
        <f>IF(ISNUMBER(SEARCH('Карта учёта'!$B$21,Расходка[[#This Row],[Наименование расходного материала]])),MAX($O$1:O16)+1,0)</f>
        <v>0</v>
      </c>
      <c r="P17" s="103">
        <f>IF(ISNUMBER(SEARCH('Карта учёта'!$B$22,Расходка[[#This Row],[Наименование расходного материала]])),MAX($P$1:P16)+1,0)</f>
        <v>0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/>
      </c>
      <c r="AA17" s="102" t="str">
        <f>IFERROR(INDEX(Расходка[Наименование расходного материала],MATCH(Расходка[[#This Row],[№]],Поиск_расходки[Индекс10],0)),"")</f>
        <v/>
      </c>
      <c r="AB17" s="102" t="str">
        <f>IFERROR(INDEX(Расходка[Наименование расходного материала],MATCH(Расходка[[#This Row],[№]],Поиск_расходки[Индекс11],0)),"")</f>
        <v/>
      </c>
      <c r="AC17" s="102" t="str">
        <f>IFERROR(INDEX(Расходка[Наименование расходного материала],MATCH(Расходка[[#This Row],[№]],Поиск_расходки[Индекс12],0)),"")</f>
        <v/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0</v>
      </c>
      <c r="N18" s="103">
        <f>IF(ISNUMBER(SEARCH('Карта учёта'!$B$20,Расходка[[#This Row],[Наименование расходного материала]])),MAX($N$1:N17)+1,0)</f>
        <v>0</v>
      </c>
      <c r="O18" s="103">
        <f>IF(ISNUMBER(SEARCH('Карта учёта'!$B$21,Расходка[[#This Row],[Наименование расходного материала]])),MAX($O$1:O17)+1,0)</f>
        <v>0</v>
      </c>
      <c r="P18" s="103">
        <f>IF(ISNUMBER(SEARCH('Карта учёта'!$B$22,Расходка[[#This Row],[Наименование расходного материала]])),MAX($P$1:P17)+1,0)</f>
        <v>0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/>
      </c>
      <c r="AA18" s="102" t="str">
        <f>IFERROR(INDEX(Расходка[Наименование расходного материала],MATCH(Расходка[[#This Row],[№]],Поиск_расходки[Индекс10],0)),"")</f>
        <v/>
      </c>
      <c r="AB18" s="102" t="str">
        <f>IFERROR(INDEX(Расходка[Наименование расходного материала],MATCH(Расходка[[#This Row],[№]],Поиск_расходки[Индекс11],0)),"")</f>
        <v/>
      </c>
      <c r="AC18" s="102" t="str">
        <f>IFERROR(INDEX(Расходка[Наименование расходного материала],MATCH(Расходка[[#This Row],[№]],Поиск_расходки[Индекс12],0)),"")</f>
        <v/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0</v>
      </c>
      <c r="N19" s="103">
        <f>IF(ISNUMBER(SEARCH('Карта учёта'!$B$20,Расходка[[#This Row],[Наименование расходного материала]])),MAX($N$1:N18)+1,0)</f>
        <v>0</v>
      </c>
      <c r="O19" s="103">
        <f>IF(ISNUMBER(SEARCH('Карта учёта'!$B$21,Расходка[[#This Row],[Наименование расходного материала]])),MAX($O$1:O18)+1,0)</f>
        <v>0</v>
      </c>
      <c r="P19" s="103">
        <f>IF(ISNUMBER(SEARCH('Карта учёта'!$B$22,Расходка[[#This Row],[Наименование расходного материала]])),MAX($P$1:P18)+1,0)</f>
        <v>0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/>
      </c>
      <c r="AA19" s="102" t="str">
        <f>IFERROR(INDEX(Расходка[Наименование расходного материала],MATCH(Расходка[[#This Row],[№]],Поиск_расходки[Индекс10],0)),"")</f>
        <v/>
      </c>
      <c r="AB19" s="102" t="str">
        <f>IFERROR(INDEX(Расходка[Наименование расходного материала],MATCH(Расходка[[#This Row],[№]],Поиск_расходки[Индекс11],0)),"")</f>
        <v/>
      </c>
      <c r="AC19" s="102" t="str">
        <f>IFERROR(INDEX(Расходка[Наименование расходного материала],MATCH(Расходка[[#This Row],[№]],Поиск_расходки[Индекс12],0)),"")</f>
        <v/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0</v>
      </c>
      <c r="N20" s="103">
        <f>IF(ISNUMBER(SEARCH('Карта учёта'!$B$20,Расходка[[#This Row],[Наименование расходного материала]])),MAX($N$1:N19)+1,0)</f>
        <v>0</v>
      </c>
      <c r="O20" s="103">
        <f>IF(ISNUMBER(SEARCH('Карта учёта'!$B$21,Расходка[[#This Row],[Наименование расходного материала]])),MAX($O$1:O19)+1,0)</f>
        <v>0</v>
      </c>
      <c r="P20" s="103">
        <f>IF(ISNUMBER(SEARCH('Карта учёта'!$B$22,Расходка[[#This Row],[Наименование расходного материала]])),MAX($P$1:P19)+1,0)</f>
        <v>0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/>
      </c>
      <c r="AA20" s="102" t="str">
        <f>IFERROR(INDEX(Расходка[Наименование расходного материала],MATCH(Расходка[[#This Row],[№]],Поиск_расходки[Индекс10],0)),"")</f>
        <v/>
      </c>
      <c r="AB20" s="102" t="str">
        <f>IFERROR(INDEX(Расходка[Наименование расходного материала],MATCH(Расходка[[#This Row],[№]],Поиск_расходки[Индекс11],0)),"")</f>
        <v/>
      </c>
      <c r="AC20" s="102" t="str">
        <f>IFERROR(INDEX(Расходка[Наименование расходного материала],MATCH(Расходка[[#This Row],[№]],Поиск_расходки[Индекс12],0)),"")</f>
        <v/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0</v>
      </c>
      <c r="N21" s="103">
        <f>IF(ISNUMBER(SEARCH('Карта учёта'!$B$20,Расходка[[#This Row],[Наименование расходного материала]])),MAX($N$1:N20)+1,0)</f>
        <v>0</v>
      </c>
      <c r="O21" s="103">
        <f>IF(ISNUMBER(SEARCH('Карта учёта'!$B$21,Расходка[[#This Row],[Наименование расходного материала]])),MAX($O$1:O20)+1,0)</f>
        <v>0</v>
      </c>
      <c r="P21" s="103">
        <f>IF(ISNUMBER(SEARCH('Карта учёта'!$B$22,Расходка[[#This Row],[Наименование расходного материала]])),MAX($P$1:P20)+1,0)</f>
        <v>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/>
      </c>
      <c r="AA21" s="102" t="str">
        <f>IFERROR(INDEX(Расходка[Наименование расходного материала],MATCH(Расходка[[#This Row],[№]],Поиск_расходки[Индекс10],0)),"")</f>
        <v/>
      </c>
      <c r="AB21" s="102" t="str">
        <f>IFERROR(INDEX(Расходка[Наименование расходного материала],MATCH(Расходка[[#This Row],[№]],Поиск_расходки[Индекс11],0)),"")</f>
        <v/>
      </c>
      <c r="AC21" s="102" t="str">
        <f>IFERROR(INDEX(Расходка[Наименование расходного материала],MATCH(Расходка[[#This Row],[№]],Поиск_расходки[Индекс12],0)),"")</f>
        <v/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0</v>
      </c>
      <c r="N22" s="103">
        <f>IF(ISNUMBER(SEARCH('Карта учёта'!$B$20,Расходка[[#This Row],[Наименование расходного материала]])),MAX($N$1:N21)+1,0)</f>
        <v>0</v>
      </c>
      <c r="O22" s="103">
        <f>IF(ISNUMBER(SEARCH('Карта учёта'!$B$21,Расходка[[#This Row],[Наименование расходного материала]])),MAX($O$1:O21)+1,0)</f>
        <v>0</v>
      </c>
      <c r="P22" s="103">
        <f>IF(ISNUMBER(SEARCH('Карта учёта'!$B$22,Расходка[[#This Row],[Наименование расходного материала]])),MAX($P$1:P21)+1,0)</f>
        <v>0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/>
      </c>
      <c r="AA22" s="102" t="str">
        <f>IFERROR(INDEX(Расходка[Наименование расходного материала],MATCH(Расходка[[#This Row],[№]],Поиск_расходки[Индекс10],0)),"")</f>
        <v/>
      </c>
      <c r="AB22" s="102" t="str">
        <f>IFERROR(INDEX(Расходка[Наименование расходного материала],MATCH(Расходка[[#This Row],[№]],Поиск_расходки[Индекс11],0)),"")</f>
        <v/>
      </c>
      <c r="AC22" s="102" t="str">
        <f>IFERROR(INDEX(Расходка[Наименование расходного материала],MATCH(Расходка[[#This Row],[№]],Поиск_расходки[Индекс12],0)),"")</f>
        <v/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0</v>
      </c>
      <c r="N23" s="103">
        <f>IF(ISNUMBER(SEARCH('Карта учёта'!$B$20,Расходка[[#This Row],[Наименование расходного материала]])),MAX($N$1:N22)+1,0)</f>
        <v>0</v>
      </c>
      <c r="O23" s="103">
        <f>IF(ISNUMBER(SEARCH('Карта учёта'!$B$21,Расходка[[#This Row],[Наименование расходного материала]])),MAX($O$1:O22)+1,0)</f>
        <v>0</v>
      </c>
      <c r="P23" s="103">
        <f>IF(ISNUMBER(SEARCH('Карта учёта'!$B$22,Расходка[[#This Row],[Наименование расходного материала]])),MAX($P$1:P22)+1,0)</f>
        <v>0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/>
      </c>
      <c r="AA23" s="102" t="str">
        <f>IFERROR(INDEX(Расходка[Наименование расходного материала],MATCH(Расходка[[#This Row],[№]],Поиск_расходки[Индекс10],0)),"")</f>
        <v/>
      </c>
      <c r="AB23" s="102" t="str">
        <f>IFERROR(INDEX(Расходка[Наименование расходного материала],MATCH(Расходка[[#This Row],[№]],Поиск_расходки[Индекс11],0)),"")</f>
        <v/>
      </c>
      <c r="AC23" s="102" t="str">
        <f>IFERROR(INDEX(Расходка[Наименование расходного материала],MATCH(Расходка[[#This Row],[№]],Поиск_расходки[Индекс12],0)),"")</f>
        <v/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0</v>
      </c>
      <c r="N24" s="103">
        <f>IF(ISNUMBER(SEARCH('Карта учёта'!$B$20,Расходка[[#This Row],[Наименование расходного материала]])),MAX($N$1:N23)+1,0)</f>
        <v>0</v>
      </c>
      <c r="O24" s="103">
        <f>IF(ISNUMBER(SEARCH('Карта учёта'!$B$21,Расходка[[#This Row],[Наименование расходного материала]])),MAX($O$1:O23)+1,0)</f>
        <v>0</v>
      </c>
      <c r="P24" s="103">
        <f>IF(ISNUMBER(SEARCH('Карта учёта'!$B$22,Расходка[[#This Row],[Наименование расходного материала]])),MAX($P$1:P23)+1,0)</f>
        <v>0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/>
      </c>
      <c r="AA24" s="102" t="str">
        <f>IFERROR(INDEX(Расходка[Наименование расходного материала],MATCH(Расходка[[#This Row],[№]],Поиск_расходки[Индекс10],0)),"")</f>
        <v/>
      </c>
      <c r="AB24" s="102" t="str">
        <f>IFERROR(INDEX(Расходка[Наименование расходного материала],MATCH(Расходка[[#This Row],[№]],Поиск_расходки[Индекс11],0)),"")</f>
        <v/>
      </c>
      <c r="AC24" s="102" t="str">
        <f>IFERROR(INDEX(Расходка[Наименование расходного материала],MATCH(Расходка[[#This Row],[№]],Поиск_расходки[Индекс12],0)),"")</f>
        <v/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0</v>
      </c>
      <c r="N25" s="103">
        <f>IF(ISNUMBER(SEARCH('Карта учёта'!$B$20,Расходка[[#This Row],[Наименование расходного материала]])),MAX($N$1:N24)+1,0)</f>
        <v>0</v>
      </c>
      <c r="O25" s="103">
        <f>IF(ISNUMBER(SEARCH('Карта учёта'!$B$21,Расходка[[#This Row],[Наименование расходного материала]])),MAX($O$1:O24)+1,0)</f>
        <v>0</v>
      </c>
      <c r="P25" s="103">
        <f>IF(ISNUMBER(SEARCH('Карта учёта'!$B$22,Расходка[[#This Row],[Наименование расходного материала]])),MAX($P$1:P24)+1,0)</f>
        <v>0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/>
      </c>
      <c r="AA25" s="102" t="str">
        <f>IFERROR(INDEX(Расходка[Наименование расходного материала],MATCH(Расходка[[#This Row],[№]],Поиск_расходки[Индекс10],0)),"")</f>
        <v/>
      </c>
      <c r="AB25" s="102" t="str">
        <f>IFERROR(INDEX(Расходка[Наименование расходного материала],MATCH(Расходка[[#This Row],[№]],Поиск_расходки[Индекс11],0)),"")</f>
        <v/>
      </c>
      <c r="AC25" s="102" t="str">
        <f>IFERROR(INDEX(Расходка[Наименование расходного материала],MATCH(Расходка[[#This Row],[№]],Поиск_расходки[Индекс12],0)),"")</f>
        <v/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0</v>
      </c>
      <c r="N26" s="103">
        <f>IF(ISNUMBER(SEARCH('Карта учёта'!$B$20,Расходка[[#This Row],[Наименование расходного материала]])),MAX($N$1:N25)+1,0)</f>
        <v>0</v>
      </c>
      <c r="O26" s="103">
        <f>IF(ISNUMBER(SEARCH('Карта учёта'!$B$21,Расходка[[#This Row],[Наименование расходного материала]])),MAX($O$1:O25)+1,0)</f>
        <v>0</v>
      </c>
      <c r="P26" s="103">
        <f>IF(ISNUMBER(SEARCH('Карта учёта'!$B$22,Расходка[[#This Row],[Наименование расходного материала]])),MAX($P$1:P25)+1,0)</f>
        <v>0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/>
      </c>
      <c r="AA26" s="102" t="str">
        <f>IFERROR(INDEX(Расходка[Наименование расходного материала],MATCH(Расходка[[#This Row],[№]],Поиск_расходки[Индекс10],0)),"")</f>
        <v/>
      </c>
      <c r="AB26" s="102" t="str">
        <f>IFERROR(INDEX(Расходка[Наименование расходного материала],MATCH(Расходка[[#This Row],[№]],Поиск_расходки[Индекс11],0)),"")</f>
        <v/>
      </c>
      <c r="AC26" s="102" t="str">
        <f>IFERROR(INDEX(Расходка[Наименование расходного материала],MATCH(Расходка[[#This Row],[№]],Поиск_расходки[Индекс12],0)),"")</f>
        <v/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0</v>
      </c>
      <c r="N27" s="103">
        <f>IF(ISNUMBER(SEARCH('Карта учёта'!$B$20,Расходка[[#This Row],[Наименование расходного материала]])),MAX($N$1:N26)+1,0)</f>
        <v>0</v>
      </c>
      <c r="O27" s="103">
        <f>IF(ISNUMBER(SEARCH('Карта учёта'!$B$21,Расходка[[#This Row],[Наименование расходного материала]])),MAX($O$1:O26)+1,0)</f>
        <v>0</v>
      </c>
      <c r="P27" s="103">
        <f>IF(ISNUMBER(SEARCH('Карта учёта'!$B$22,Расходка[[#This Row],[Наименование расходного материала]])),MAX($P$1:P26)+1,0)</f>
        <v>0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/>
      </c>
      <c r="AA27" s="102" t="str">
        <f>IFERROR(INDEX(Расходка[Наименование расходного материала],MATCH(Расходка[[#This Row],[№]],Поиск_расходки[Индекс10],0)),"")</f>
        <v/>
      </c>
      <c r="AB27" s="102" t="str">
        <f>IFERROR(INDEX(Расходка[Наименование расходного материала],MATCH(Расходка[[#This Row],[№]],Поиск_расходки[Индекс11],0)),"")</f>
        <v/>
      </c>
      <c r="AC27" s="102" t="str">
        <f>IFERROR(INDEX(Расходка[Наименование расходного материала],MATCH(Расходка[[#This Row],[№]],Поиск_расходки[Индекс12],0)),"")</f>
        <v/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0</v>
      </c>
      <c r="N28" s="103">
        <f>IF(ISNUMBER(SEARCH('Карта учёта'!$B$20,Расходка[[#This Row],[Наименование расходного материала]])),MAX($N$1:N27)+1,0)</f>
        <v>0</v>
      </c>
      <c r="O28" s="103">
        <f>IF(ISNUMBER(SEARCH('Карта учёта'!$B$21,Расходка[[#This Row],[Наименование расходного материала]])),MAX($O$1:O27)+1,0)</f>
        <v>0</v>
      </c>
      <c r="P28" s="103">
        <f>IF(ISNUMBER(SEARCH('Карта учёта'!$B$22,Расходка[[#This Row],[Наименование расходного материала]])),MAX($P$1:P27)+1,0)</f>
        <v>0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/>
      </c>
      <c r="AA28" s="102" t="str">
        <f>IFERROR(INDEX(Расходка[Наименование расходного материала],MATCH(Расходка[[#This Row],[№]],Поиск_расходки[Индекс10],0)),"")</f>
        <v/>
      </c>
      <c r="AB28" s="102" t="str">
        <f>IFERROR(INDEX(Расходка[Наименование расходного материала],MATCH(Расходка[[#This Row],[№]],Поиск_расходки[Индекс11],0)),"")</f>
        <v/>
      </c>
      <c r="AC28" s="102" t="str">
        <f>IFERROR(INDEX(Расходка[Наименование расходного материала],MATCH(Расходка[[#This Row],[№]],Поиск_расходки[Индекс12],0)),"")</f>
        <v/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0</v>
      </c>
      <c r="N29" s="103">
        <f>IF(ISNUMBER(SEARCH('Карта учёта'!$B$20,Расходка[[#This Row],[Наименование расходного материала]])),MAX($N$1:N28)+1,0)</f>
        <v>0</v>
      </c>
      <c r="O29" s="103">
        <f>IF(ISNUMBER(SEARCH('Карта учёта'!$B$21,Расходка[[#This Row],[Наименование расходного материала]])),MAX($O$1:O28)+1,0)</f>
        <v>0</v>
      </c>
      <c r="P29" s="103">
        <f>IF(ISNUMBER(SEARCH('Карта учёта'!$B$22,Расходка[[#This Row],[Наименование расходного материала]])),MAX($P$1:P28)+1,0)</f>
        <v>0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/>
      </c>
      <c r="AA29" s="102" t="str">
        <f>IFERROR(INDEX(Расходка[Наименование расходного материала],MATCH(Расходка[[#This Row],[№]],Поиск_расходки[Индекс10],0)),"")</f>
        <v/>
      </c>
      <c r="AB29" s="102" t="str">
        <f>IFERROR(INDEX(Расходка[Наименование расходного материала],MATCH(Расходка[[#This Row],[№]],Поиск_расходки[Индекс11],0)),"")</f>
        <v/>
      </c>
      <c r="AC29" s="102" t="str">
        <f>IFERROR(INDEX(Расходка[Наименование расходного материала],MATCH(Расходка[[#This Row],[№]],Поиск_расходки[Индекс12],0)),"")</f>
        <v/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0</v>
      </c>
      <c r="N30" s="103">
        <f>IF(ISNUMBER(SEARCH('Карта учёта'!$B$20,Расходка[[#This Row],[Наименование расходного материала]])),MAX($N$1:N29)+1,0)</f>
        <v>0</v>
      </c>
      <c r="O30" s="103">
        <f>IF(ISNUMBER(SEARCH('Карта учёта'!$B$21,Расходка[[#This Row],[Наименование расходного материала]])),MAX($O$1:O29)+1,0)</f>
        <v>0</v>
      </c>
      <c r="P30" s="103">
        <f>IF(ISNUMBER(SEARCH('Карта учёта'!$B$22,Расходка[[#This Row],[Наименование расходного материала]])),MAX($P$1:P29)+1,0)</f>
        <v>0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/>
      </c>
      <c r="AA30" s="102" t="str">
        <f>IFERROR(INDEX(Расходка[Наименование расходного материала],MATCH(Расходка[[#This Row],[№]],Поиск_расходки[Индекс10],0)),"")</f>
        <v/>
      </c>
      <c r="AB30" s="102" t="str">
        <f>IFERROR(INDEX(Расходка[Наименование расходного материала],MATCH(Расходка[[#This Row],[№]],Поиск_расходки[Индекс11],0)),"")</f>
        <v/>
      </c>
      <c r="AC30" s="102" t="str">
        <f>IFERROR(INDEX(Расходка[Наименование расходного материала],MATCH(Расходка[[#This Row],[№]],Поиск_расходки[Индекс12],0)),"")</f>
        <v/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0</v>
      </c>
      <c r="N31" s="103">
        <f>IF(ISNUMBER(SEARCH('Карта учёта'!$B$20,Расходка[[#This Row],[Наименование расходного материала]])),MAX($N$1:N30)+1,0)</f>
        <v>0</v>
      </c>
      <c r="O31" s="103">
        <f>IF(ISNUMBER(SEARCH('Карта учёта'!$B$21,Расходка[[#This Row],[Наименование расходного материала]])),MAX($O$1:O30)+1,0)</f>
        <v>0</v>
      </c>
      <c r="P31" s="103">
        <f>IF(ISNUMBER(SEARCH('Карта учёта'!$B$22,Расходка[[#This Row],[Наименование расходного материала]])),MAX($P$1:P30)+1,0)</f>
        <v>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/>
      </c>
      <c r="AA31" s="102" t="str">
        <f>IFERROR(INDEX(Расходка[Наименование расходного материала],MATCH(Расходка[[#This Row],[№]],Поиск_расходки[Индекс10],0)),"")</f>
        <v/>
      </c>
      <c r="AB31" s="102" t="str">
        <f>IFERROR(INDEX(Расходка[Наименование расходного материала],MATCH(Расходка[[#This Row],[№]],Поиск_расходки[Индекс11],0)),"")</f>
        <v/>
      </c>
      <c r="AC31" s="102" t="str">
        <f>IFERROR(INDEX(Расходка[Наименование расходного материала],MATCH(Расходка[[#This Row],[№]],Поиск_расходки[Индекс12],0)),"")</f>
        <v/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0</v>
      </c>
      <c r="N32" s="103">
        <f>IF(ISNUMBER(SEARCH('Карта учёта'!$B$20,Расходка[[#This Row],[Наименование расходного материала]])),MAX($N$1:N31)+1,0)</f>
        <v>0</v>
      </c>
      <c r="O32" s="103">
        <f>IF(ISNUMBER(SEARCH('Карта учёта'!$B$21,Расходка[[#This Row],[Наименование расходного материала]])),MAX($O$1:O31)+1,0)</f>
        <v>0</v>
      </c>
      <c r="P32" s="103">
        <f>IF(ISNUMBER(SEARCH('Карта учёта'!$B$22,Расходка[[#This Row],[Наименование расходного материала]])),MAX($P$1:P31)+1,0)</f>
        <v>0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/>
      </c>
      <c r="AA32" s="102" t="str">
        <f>IFERROR(INDEX(Расходка[Наименование расходного материала],MATCH(Расходка[[#This Row],[№]],Поиск_расходки[Индекс10],0)),"")</f>
        <v/>
      </c>
      <c r="AB32" s="102" t="str">
        <f>IFERROR(INDEX(Расходка[Наименование расходного материала],MATCH(Расходка[[#This Row],[№]],Поиск_расходки[Индекс11],0)),"")</f>
        <v/>
      </c>
      <c r="AC32" s="102" t="str">
        <f>IFERROR(INDEX(Расходка[Наименование расходного материала],MATCH(Расходка[[#This Row],[№]],Поиск_расходки[Индекс12],0)),"")</f>
        <v/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0</v>
      </c>
      <c r="N33" s="103">
        <f>IF(ISNUMBER(SEARCH('Карта учёта'!$B$20,Расходка[[#This Row],[Наименование расходного материала]])),MAX($N$1:N32)+1,0)</f>
        <v>0</v>
      </c>
      <c r="O33" s="103">
        <f>IF(ISNUMBER(SEARCH('Карта учёта'!$B$21,Расходка[[#This Row],[Наименование расходного материала]])),MAX($O$1:O32)+1,0)</f>
        <v>0</v>
      </c>
      <c r="P33" s="103">
        <f>IF(ISNUMBER(SEARCH('Карта учёта'!$B$22,Расходка[[#This Row],[Наименование расходного материала]])),MAX($P$1:P32)+1,0)</f>
        <v>0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/>
      </c>
      <c r="AA33" s="102" t="str">
        <f>IFERROR(INDEX(Расходка[Наименование расходного материала],MATCH(Расходка[[#This Row],[№]],Поиск_расходки[Индекс10],0)),"")</f>
        <v/>
      </c>
      <c r="AB33" s="102" t="str">
        <f>IFERROR(INDEX(Расходка[Наименование расходного материала],MATCH(Расходка[[#This Row],[№]],Поиск_расходки[Индекс11],0)),"")</f>
        <v/>
      </c>
      <c r="AC33" s="102" t="str">
        <f>IFERROR(INDEX(Расходка[Наименование расходного материала],MATCH(Расходка[[#This Row],[№]],Поиск_расходки[Индекс12],0)),"")</f>
        <v/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0</v>
      </c>
      <c r="N34" s="103">
        <f>IF(ISNUMBER(SEARCH('Карта учёта'!$B$20,Расходка[[#This Row],[Наименование расходного материала]])),MAX($N$1:N33)+1,0)</f>
        <v>0</v>
      </c>
      <c r="O34" s="103">
        <f>IF(ISNUMBER(SEARCH('Карта учёта'!$B$21,Расходка[[#This Row],[Наименование расходного материала]])),MAX($O$1:O33)+1,0)</f>
        <v>0</v>
      </c>
      <c r="P34" s="103">
        <f>IF(ISNUMBER(SEARCH('Карта учёта'!$B$22,Расходка[[#This Row],[Наименование расходного материала]])),MAX($P$1:P33)+1,0)</f>
        <v>0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/>
      </c>
      <c r="AA34" s="102" t="str">
        <f>IFERROR(INDEX(Расходка[Наименование расходного материала],MATCH(Расходка[[#This Row],[№]],Поиск_расходки[Индекс10],0)),"")</f>
        <v/>
      </c>
      <c r="AB34" s="102" t="str">
        <f>IFERROR(INDEX(Расходка[Наименование расходного материала],MATCH(Расходка[[#This Row],[№]],Поиск_расходки[Индекс11],0)),"")</f>
        <v/>
      </c>
      <c r="AC34" s="102" t="str">
        <f>IFERROR(INDEX(Расходка[Наименование расходного материала],MATCH(Расходка[[#This Row],[№]],Поиск_расходки[Индекс12],0)),"")</f>
        <v/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0</v>
      </c>
      <c r="N35" s="103">
        <f>IF(ISNUMBER(SEARCH('Карта учёта'!$B$20,Расходка[[#This Row],[Наименование расходного материала]])),MAX($N$1:N34)+1,0)</f>
        <v>0</v>
      </c>
      <c r="O35" s="103">
        <f>IF(ISNUMBER(SEARCH('Карта учёта'!$B$21,Расходка[[#This Row],[Наименование расходного материала]])),MAX($O$1:O34)+1,0)</f>
        <v>0</v>
      </c>
      <c r="P35" s="103">
        <f>IF(ISNUMBER(SEARCH('Карта учёта'!$B$22,Расходка[[#This Row],[Наименование расходного материала]])),MAX($P$1:P34)+1,0)</f>
        <v>0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/>
      </c>
      <c r="AA35" s="102" t="str">
        <f>IFERROR(INDEX(Расходка[Наименование расходного материала],MATCH(Расходка[[#This Row],[№]],Поиск_расходки[Индекс10],0)),"")</f>
        <v/>
      </c>
      <c r="AB35" s="102" t="str">
        <f>IFERROR(INDEX(Расходка[Наименование расходного материала],MATCH(Расходка[[#This Row],[№]],Поиск_расходки[Индекс11],0)),"")</f>
        <v/>
      </c>
      <c r="AC35" s="102" t="str">
        <f>IFERROR(INDEX(Расходка[Наименование расходного материала],MATCH(Расходка[[#This Row],[№]],Поиск_расходки[Индекс12],0)),"")</f>
        <v/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0</v>
      </c>
      <c r="N36" s="103">
        <f>IF(ISNUMBER(SEARCH('Карта учёта'!$B$20,Расходка[[#This Row],[Наименование расходного материала]])),MAX($N$1:N35)+1,0)</f>
        <v>0</v>
      </c>
      <c r="O36" s="103">
        <f>IF(ISNUMBER(SEARCH('Карта учёта'!$B$21,Расходка[[#This Row],[Наименование расходного материала]])),MAX($O$1:O35)+1,0)</f>
        <v>0</v>
      </c>
      <c r="P36" s="103">
        <f>IF(ISNUMBER(SEARCH('Карта учёта'!$B$22,Расходка[[#This Row],[Наименование расходного материала]])),MAX($P$1:P35)+1,0)</f>
        <v>0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/>
      </c>
      <c r="AA36" s="102" t="str">
        <f>IFERROR(INDEX(Расходка[Наименование расходного материала],MATCH(Расходка[[#This Row],[№]],Поиск_расходки[Индекс10],0)),"")</f>
        <v/>
      </c>
      <c r="AB36" s="102" t="str">
        <f>IFERROR(INDEX(Расходка[Наименование расходного материала],MATCH(Расходка[[#This Row],[№]],Поиск_расходки[Индекс11],0)),"")</f>
        <v/>
      </c>
      <c r="AC36" s="102" t="str">
        <f>IFERROR(INDEX(Расходка[Наименование расходного материала],MATCH(Расходка[[#This Row],[№]],Поиск_расходки[Индекс12],0)),"")</f>
        <v/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0</v>
      </c>
      <c r="N37" s="103">
        <f>IF(ISNUMBER(SEARCH('Карта учёта'!$B$20,Расходка[[#This Row],[Наименование расходного материала]])),MAX($N$1:N36)+1,0)</f>
        <v>0</v>
      </c>
      <c r="O37" s="103">
        <f>IF(ISNUMBER(SEARCH('Карта учёта'!$B$21,Расходка[[#This Row],[Наименование расходного материала]])),MAX($O$1:O36)+1,0)</f>
        <v>0</v>
      </c>
      <c r="P37" s="103">
        <f>IF(ISNUMBER(SEARCH('Карта учёта'!$B$22,Расходка[[#This Row],[Наименование расходного материала]])),MAX($P$1:P36)+1,0)</f>
        <v>0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/>
      </c>
      <c r="AA37" s="102" t="str">
        <f>IFERROR(INDEX(Расходка[Наименование расходного материала],MATCH(Расходка[[#This Row],[№]],Поиск_расходки[Индекс10],0)),"")</f>
        <v/>
      </c>
      <c r="AB37" s="102" t="str">
        <f>IFERROR(INDEX(Расходка[Наименование расходного материала],MATCH(Расходка[[#This Row],[№]],Поиск_расходки[Индекс11],0)),"")</f>
        <v/>
      </c>
      <c r="AC37" s="102" t="str">
        <f>IFERROR(INDEX(Расходка[Наименование расходного материала],MATCH(Расходка[[#This Row],[№]],Поиск_расходки[Индекс12],0)),"")</f>
        <v/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0</v>
      </c>
      <c r="N38" s="103">
        <f>IF(ISNUMBER(SEARCH('Карта учёта'!$B$20,Расходка[[#This Row],[Наименование расходного материала]])),MAX($N$1:N37)+1,0)</f>
        <v>0</v>
      </c>
      <c r="O38" s="103">
        <f>IF(ISNUMBER(SEARCH('Карта учёта'!$B$21,Расходка[[#This Row],[Наименование расходного материала]])),MAX($O$1:O37)+1,0)</f>
        <v>0</v>
      </c>
      <c r="P38" s="103">
        <f>IF(ISNUMBER(SEARCH('Карта учёта'!$B$22,Расходка[[#This Row],[Наименование расходного материала]])),MAX($P$1:P37)+1,0)</f>
        <v>0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/>
      </c>
      <c r="AA38" s="102" t="str">
        <f>IFERROR(INDEX(Расходка[Наименование расходного материала],MATCH(Расходка[[#This Row],[№]],Поиск_расходки[Индекс10],0)),"")</f>
        <v/>
      </c>
      <c r="AB38" s="102" t="str">
        <f>IFERROR(INDEX(Расходка[Наименование расходного материала],MATCH(Расходка[[#This Row],[№]],Поиск_расходки[Индекс11],0)),"")</f>
        <v/>
      </c>
      <c r="AC38" s="102" t="str">
        <f>IFERROR(INDEX(Расходка[Наименование расходного материала],MATCH(Расходка[[#This Row],[№]],Поиск_расходки[Индекс12],0)),"")</f>
        <v/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0</v>
      </c>
      <c r="N39" s="103">
        <f>IF(ISNUMBER(SEARCH('Карта учёта'!$B$20,Расходка[[#This Row],[Наименование расходного материала]])),MAX($N$1:N38)+1,0)</f>
        <v>0</v>
      </c>
      <c r="O39" s="103">
        <f>IF(ISNUMBER(SEARCH('Карта учёта'!$B$21,Расходка[[#This Row],[Наименование расходного материала]])),MAX($O$1:O38)+1,0)</f>
        <v>0</v>
      </c>
      <c r="P39" s="103">
        <f>IF(ISNUMBER(SEARCH('Карта учёта'!$B$22,Расходка[[#This Row],[Наименование расходного материала]])),MAX($P$1:P38)+1,0)</f>
        <v>0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/>
      </c>
      <c r="AA39" s="102" t="str">
        <f>IFERROR(INDEX(Расходка[Наименование расходного материала],MATCH(Расходка[[#This Row],[№]],Поиск_расходки[Индекс10],0)),"")</f>
        <v/>
      </c>
      <c r="AB39" s="102" t="str">
        <f>IFERROR(INDEX(Расходка[Наименование расходного материала],MATCH(Расходка[[#This Row],[№]],Поиск_расходки[Индекс11],0)),"")</f>
        <v/>
      </c>
      <c r="AC39" s="102" t="str">
        <f>IFERROR(INDEX(Расходка[Наименование расходного материала],MATCH(Расходка[[#This Row],[№]],Поиск_расходки[Индекс12],0)),"")</f>
        <v/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0</v>
      </c>
      <c r="N40" s="103">
        <f>IF(ISNUMBER(SEARCH('Карта учёта'!$B$20,Расходка[[#This Row],[Наименование расходного материала]])),MAX($N$1:N39)+1,0)</f>
        <v>0</v>
      </c>
      <c r="O40" s="103">
        <f>IF(ISNUMBER(SEARCH('Карта учёта'!$B$21,Расходка[[#This Row],[Наименование расходного материала]])),MAX($O$1:O39)+1,0)</f>
        <v>0</v>
      </c>
      <c r="P40" s="103">
        <f>IF(ISNUMBER(SEARCH('Карта учёта'!$B$22,Расходка[[#This Row],[Наименование расходного материала]])),MAX($P$1:P39)+1,0)</f>
        <v>0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/>
      </c>
      <c r="AA40" s="102" t="str">
        <f>IFERROR(INDEX(Расходка[Наименование расходного материала],MATCH(Расходка[[#This Row],[№]],Поиск_расходки[Индекс10],0)),"")</f>
        <v/>
      </c>
      <c r="AB40" s="102" t="str">
        <f>IFERROR(INDEX(Расходка[Наименование расходного материала],MATCH(Расходка[[#This Row],[№]],Поиск_расходки[Индекс11],0)),"")</f>
        <v/>
      </c>
      <c r="AC40" s="102" t="str">
        <f>IFERROR(INDEX(Расходка[Наименование расходного материала],MATCH(Расходка[[#This Row],[№]],Поиск_расходки[Индекс12],0)),"")</f>
        <v/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0</v>
      </c>
      <c r="N41" s="103">
        <f>IF(ISNUMBER(SEARCH('Карта учёта'!$B$20,Расходка[[#This Row],[Наименование расходного материала]])),MAX($N$1:N40)+1,0)</f>
        <v>0</v>
      </c>
      <c r="O41" s="103">
        <f>IF(ISNUMBER(SEARCH('Карта учёта'!$B$21,Расходка[[#This Row],[Наименование расходного материала]])),MAX($O$1:O40)+1,0)</f>
        <v>0</v>
      </c>
      <c r="P41" s="103">
        <f>IF(ISNUMBER(SEARCH('Карта учёта'!$B$22,Расходка[[#This Row],[Наименование расходного материала]])),MAX($P$1:P40)+1,0)</f>
        <v>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/>
      </c>
      <c r="AA41" s="102" t="str">
        <f>IFERROR(INDEX(Расходка[Наименование расходного материала],MATCH(Расходка[[#This Row],[№]],Поиск_расходки[Индекс10],0)),"")</f>
        <v/>
      </c>
      <c r="AB41" s="102" t="str">
        <f>IFERROR(INDEX(Расходка[Наименование расходного материала],MATCH(Расходка[[#This Row],[№]],Поиск_расходки[Индекс11],0)),"")</f>
        <v/>
      </c>
      <c r="AC41" s="102" t="str">
        <f>IFERROR(INDEX(Расходка[Наименование расходного материала],MATCH(Расходка[[#This Row],[№]],Поиск_расходки[Индекс12],0)),"")</f>
        <v/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0</v>
      </c>
      <c r="N42" s="103">
        <f>IF(ISNUMBER(SEARCH('Карта учёта'!$B$20,Расходка[[#This Row],[Наименование расходного материала]])),MAX($N$1:N41)+1,0)</f>
        <v>0</v>
      </c>
      <c r="O42" s="103">
        <f>IF(ISNUMBER(SEARCH('Карта учёта'!$B$21,Расходка[[#This Row],[Наименование расходного материала]])),MAX($O$1:O41)+1,0)</f>
        <v>0</v>
      </c>
      <c r="P42" s="103">
        <f>IF(ISNUMBER(SEARCH('Карта учёта'!$B$22,Расходка[[#This Row],[Наименование расходного материала]])),MAX($P$1:P41)+1,0)</f>
        <v>0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/>
      </c>
      <c r="AA42" s="102" t="str">
        <f>IFERROR(INDEX(Расходка[Наименование расходного материала],MATCH(Расходка[[#This Row],[№]],Поиск_расходки[Индекс10],0)),"")</f>
        <v/>
      </c>
      <c r="AB42" s="102" t="str">
        <f>IFERROR(INDEX(Расходка[Наименование расходного материала],MATCH(Расходка[[#This Row],[№]],Поиск_расходки[Индекс11],0)),"")</f>
        <v/>
      </c>
      <c r="AC42" s="102" t="str">
        <f>IFERROR(INDEX(Расходка[Наименование расходного материала],MATCH(Расходка[[#This Row],[№]],Поиск_расходки[Индекс12],0)),"")</f>
        <v/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0</v>
      </c>
      <c r="N43" s="103">
        <f>IF(ISNUMBER(SEARCH('Карта учёта'!$B$20,Расходка[[#This Row],[Наименование расходного материала]])),MAX($N$1:N42)+1,0)</f>
        <v>0</v>
      </c>
      <c r="O43" s="103">
        <f>IF(ISNUMBER(SEARCH('Карта учёта'!$B$21,Расходка[[#This Row],[Наименование расходного материала]])),MAX($O$1:O42)+1,0)</f>
        <v>0</v>
      </c>
      <c r="P43" s="103">
        <f>IF(ISNUMBER(SEARCH('Карта учёта'!$B$22,Расходка[[#This Row],[Наименование расходного материала]])),MAX($P$1:P42)+1,0)</f>
        <v>0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/>
      </c>
      <c r="AA43" s="102" t="str">
        <f>IFERROR(INDEX(Расходка[Наименование расходного материала],MATCH(Расходка[[#This Row],[№]],Поиск_расходки[Индекс10],0)),"")</f>
        <v/>
      </c>
      <c r="AB43" s="102" t="str">
        <f>IFERROR(INDEX(Расходка[Наименование расходного материала],MATCH(Расходка[[#This Row],[№]],Поиск_расходки[Индекс11],0)),"")</f>
        <v/>
      </c>
      <c r="AC43" s="102" t="str">
        <f>IFERROR(INDEX(Расходка[Наименование расходного материала],MATCH(Расходка[[#This Row],[№]],Поиск_расходки[Индекс12],0)),"")</f>
        <v/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0</v>
      </c>
      <c r="N44" s="103">
        <f>IF(ISNUMBER(SEARCH('Карта учёта'!$B$20,Расходка[[#This Row],[Наименование расходного материала]])),MAX($N$1:N43)+1,0)</f>
        <v>0</v>
      </c>
      <c r="O44" s="103">
        <f>IF(ISNUMBER(SEARCH('Карта учёта'!$B$21,Расходка[[#This Row],[Наименование расходного материала]])),MAX($O$1:O43)+1,0)</f>
        <v>0</v>
      </c>
      <c r="P44" s="103">
        <f>IF(ISNUMBER(SEARCH('Карта учёта'!$B$22,Расходка[[#This Row],[Наименование расходного материала]])),MAX($P$1:P43)+1,0)</f>
        <v>0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/>
      </c>
      <c r="AA44" s="102" t="str">
        <f>IFERROR(INDEX(Расходка[Наименование расходного материала],MATCH(Расходка[[#This Row],[№]],Поиск_расходки[Индекс10],0)),"")</f>
        <v/>
      </c>
      <c r="AB44" s="102" t="str">
        <f>IFERROR(INDEX(Расходка[Наименование расходного материала],MATCH(Расходка[[#This Row],[№]],Поиск_расходки[Индекс11],0)),"")</f>
        <v/>
      </c>
      <c r="AC44" s="102" t="str">
        <f>IFERROR(INDEX(Расходка[Наименование расходного материала],MATCH(Расходка[[#This Row],[№]],Поиск_расходки[Индекс12],0)),"")</f>
        <v/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0</v>
      </c>
      <c r="N45" s="103">
        <f>IF(ISNUMBER(SEARCH('Карта учёта'!$B$20,Расходка[[#This Row],[Наименование расходного материала]])),MAX($N$1:N44)+1,0)</f>
        <v>0</v>
      </c>
      <c r="O45" s="103">
        <f>IF(ISNUMBER(SEARCH('Карта учёта'!$B$21,Расходка[[#This Row],[Наименование расходного материала]])),MAX($O$1:O44)+1,0)</f>
        <v>0</v>
      </c>
      <c r="P45" s="103">
        <f>IF(ISNUMBER(SEARCH('Карта учёта'!$B$22,Расходка[[#This Row],[Наименование расходного материала]])),MAX($P$1:P44)+1,0)</f>
        <v>0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/>
      </c>
      <c r="AA45" s="102" t="str">
        <f>IFERROR(INDEX(Расходка[Наименование расходного материала],MATCH(Расходка[[#This Row],[№]],Поиск_расходки[Индекс10],0)),"")</f>
        <v/>
      </c>
      <c r="AB45" s="102" t="str">
        <f>IFERROR(INDEX(Расходка[Наименование расходного материала],MATCH(Расходка[[#This Row],[№]],Поиск_расходки[Индекс11],0)),"")</f>
        <v/>
      </c>
      <c r="AC45" s="102" t="str">
        <f>IFERROR(INDEX(Расходка[Наименование расходного материала],MATCH(Расходка[[#This Row],[№]],Поиск_расходки[Индекс12],0)),"")</f>
        <v/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0</v>
      </c>
      <c r="N46" s="103">
        <f>IF(ISNUMBER(SEARCH('Карта учёта'!$B$20,Расходка[[#This Row],[Наименование расходного материала]])),MAX($N$1:N45)+1,0)</f>
        <v>0</v>
      </c>
      <c r="O46" s="103">
        <f>IF(ISNUMBER(SEARCH('Карта учёта'!$B$21,Расходка[[#This Row],[Наименование расходного материала]])),MAX($O$1:O45)+1,0)</f>
        <v>0</v>
      </c>
      <c r="P46" s="103">
        <f>IF(ISNUMBER(SEARCH('Карта учёта'!$B$22,Расходка[[#This Row],[Наименование расходного материала]])),MAX($P$1:P45)+1,0)</f>
        <v>0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/>
      </c>
      <c r="AA46" s="102" t="str">
        <f>IFERROR(INDEX(Расходка[Наименование расходного материала],MATCH(Расходка[[#This Row],[№]],Поиск_расходки[Индекс10],0)),"")</f>
        <v/>
      </c>
      <c r="AB46" s="102" t="str">
        <f>IFERROR(INDEX(Расходка[Наименование расходного материала],MATCH(Расходка[[#This Row],[№]],Поиск_расходки[Индекс11],0)),"")</f>
        <v/>
      </c>
      <c r="AC46" s="102" t="str">
        <f>IFERROR(INDEX(Расходка[Наименование расходного материала],MATCH(Расходка[[#This Row],[№]],Поиск_расходки[Индекс12],0)),"")</f>
        <v/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0</v>
      </c>
      <c r="N47" s="103">
        <f>IF(ISNUMBER(SEARCH('Карта учёта'!$B$20,Расходка[[#This Row],[Наименование расходного материала]])),MAX($N$1:N46)+1,0)</f>
        <v>0</v>
      </c>
      <c r="O47" s="103">
        <f>IF(ISNUMBER(SEARCH('Карта учёта'!$B$21,Расходка[[#This Row],[Наименование расходного материала]])),MAX($O$1:O46)+1,0)</f>
        <v>0</v>
      </c>
      <c r="P47" s="103">
        <f>IF(ISNUMBER(SEARCH('Карта учёта'!$B$22,Расходка[[#This Row],[Наименование расходного материала]])),MAX($P$1:P46)+1,0)</f>
        <v>0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/>
      </c>
      <c r="AA47" s="102" t="str">
        <f>IFERROR(INDEX(Расходка[Наименование расходного материала],MATCH(Расходка[[#This Row],[№]],Поиск_расходки[Индекс10],0)),"")</f>
        <v/>
      </c>
      <c r="AB47" s="102" t="str">
        <f>IFERROR(INDEX(Расходка[Наименование расходного материала],MATCH(Расходка[[#This Row],[№]],Поиск_расходки[Индекс11],0)),"")</f>
        <v/>
      </c>
      <c r="AC47" s="102" t="str">
        <f>IFERROR(INDEX(Расходка[Наименование расходного материала],MATCH(Расходка[[#This Row],[№]],Поиск_расходки[Индекс12],0)),"")</f>
        <v/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0</v>
      </c>
      <c r="N48" s="103">
        <f>IF(ISNUMBER(SEARCH('Карта учёта'!$B$20,Расходка[[#This Row],[Наименование расходного материала]])),MAX($N$1:N47)+1,0)</f>
        <v>0</v>
      </c>
      <c r="O48" s="103">
        <f>IF(ISNUMBER(SEARCH('Карта учёта'!$B$21,Расходка[[#This Row],[Наименование расходного материала]])),MAX($O$1:O47)+1,0)</f>
        <v>0</v>
      </c>
      <c r="P48" s="103">
        <f>IF(ISNUMBER(SEARCH('Карта учёта'!$B$22,Расходка[[#This Row],[Наименование расходного материала]])),MAX($P$1:P47)+1,0)</f>
        <v>0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/>
      </c>
      <c r="AA48" s="102" t="str">
        <f>IFERROR(INDEX(Расходка[Наименование расходного материала],MATCH(Расходка[[#This Row],[№]],Поиск_расходки[Индекс10],0)),"")</f>
        <v/>
      </c>
      <c r="AB48" s="102" t="str">
        <f>IFERROR(INDEX(Расходка[Наименование расходного материала],MATCH(Расходка[[#This Row],[№]],Поиск_расходки[Индекс11],0)),"")</f>
        <v/>
      </c>
      <c r="AC48" s="102" t="str">
        <f>IFERROR(INDEX(Расходка[Наименование расходного материала],MATCH(Расходка[[#This Row],[№]],Поиск_расходки[Индекс12],0)),"")</f>
        <v/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0</v>
      </c>
      <c r="N49" s="103">
        <f>IF(ISNUMBER(SEARCH('Карта учёта'!$B$20,Расходка[[#This Row],[Наименование расходного материала]])),MAX($N$1:N48)+1,0)</f>
        <v>0</v>
      </c>
      <c r="O49" s="103">
        <f>IF(ISNUMBER(SEARCH('Карта учёта'!$B$21,Расходка[[#This Row],[Наименование расходного материала]])),MAX($O$1:O48)+1,0)</f>
        <v>0</v>
      </c>
      <c r="P49" s="103">
        <f>IF(ISNUMBER(SEARCH('Карта учёта'!$B$22,Расходка[[#This Row],[Наименование расходного материала]])),MAX($P$1:P48)+1,0)</f>
        <v>0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/>
      </c>
      <c r="AA49" s="102" t="str">
        <f>IFERROR(INDEX(Расходка[Наименование расходного материала],MATCH(Расходка[[#This Row],[№]],Поиск_расходки[Индекс10],0)),"")</f>
        <v/>
      </c>
      <c r="AB49" s="102" t="str">
        <f>IFERROR(INDEX(Расходка[Наименование расходного материала],MATCH(Расходка[[#This Row],[№]],Поиск_расходки[Индекс11],0)),"")</f>
        <v/>
      </c>
      <c r="AC49" s="102" t="str">
        <f>IFERROR(INDEX(Расходка[Наименование расходного материала],MATCH(Расходка[[#This Row],[№]],Поиск_расходки[Индекс12],0)),"")</f>
        <v/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0</v>
      </c>
      <c r="N50" s="103">
        <f>IF(ISNUMBER(SEARCH('Карта учёта'!$B$20,Расходка[[#This Row],[Наименование расходного материала]])),MAX($N$1:N49)+1,0)</f>
        <v>0</v>
      </c>
      <c r="O50" s="103">
        <f>IF(ISNUMBER(SEARCH('Карта учёта'!$B$21,Расходка[[#This Row],[Наименование расходного материала]])),MAX($O$1:O49)+1,0)</f>
        <v>0</v>
      </c>
      <c r="P50" s="103">
        <f>IF(ISNUMBER(SEARCH('Карта учёта'!$B$22,Расходка[[#This Row],[Наименование расходного материала]])),MAX($P$1:P49)+1,0)</f>
        <v>0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/>
      </c>
      <c r="AA50" s="102" t="str">
        <f>IFERROR(INDEX(Расходка[Наименование расходного материала],MATCH(Расходка[[#This Row],[№]],Поиск_расходки[Индекс10],0)),"")</f>
        <v/>
      </c>
      <c r="AB50" s="102" t="str">
        <f>IFERROR(INDEX(Расходка[Наименование расходного материала],MATCH(Расходка[[#This Row],[№]],Поиск_расходки[Индекс11],0)),"")</f>
        <v/>
      </c>
      <c r="AC50" s="102" t="str">
        <f>IFERROR(INDEX(Расходка[Наименование расходного материала],MATCH(Расходка[[#This Row],[№]],Поиск_расходки[Индекс12],0)),"")</f>
        <v/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0</v>
      </c>
      <c r="N51" s="103">
        <f>IF(ISNUMBER(SEARCH('Карта учёта'!$B$20,Расходка[[#This Row],[Наименование расходного материала]])),MAX($N$1:N50)+1,0)</f>
        <v>0</v>
      </c>
      <c r="O51" s="103">
        <f>IF(ISNUMBER(SEARCH('Карта учёта'!$B$21,Расходка[[#This Row],[Наименование расходного материала]])),MAX($O$1:O50)+1,0)</f>
        <v>0</v>
      </c>
      <c r="P51" s="103">
        <f>IF(ISNUMBER(SEARCH('Карта учёта'!$B$22,Расходка[[#This Row],[Наименование расходного материала]])),MAX($P$1:P50)+1,0)</f>
        <v>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/>
      </c>
      <c r="AA51" s="102" t="str">
        <f>IFERROR(INDEX(Расходка[Наименование расходного материала],MATCH(Расходка[[#This Row],[№]],Поиск_расходки[Индекс10],0)),"")</f>
        <v/>
      </c>
      <c r="AB51" s="102" t="str">
        <f>IFERROR(INDEX(Расходка[Наименование расходного материала],MATCH(Расходка[[#This Row],[№]],Поиск_расходки[Индекс11],0)),"")</f>
        <v/>
      </c>
      <c r="AC51" s="102" t="str">
        <f>IFERROR(INDEX(Расходка[Наименование расходного материала],MATCH(Расходка[[#This Row],[№]],Поиск_расходки[Индекс12],0)),"")</f>
        <v/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525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1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0</v>
      </c>
      <c r="N52" s="103">
        <f>IF(ISNUMBER(SEARCH('Карта учёта'!$B$20,Расходка[[#This Row],[Наименование расходного материала]])),MAX($N$1:N51)+1,0)</f>
        <v>0</v>
      </c>
      <c r="O52" s="103">
        <f>IF(ISNUMBER(SEARCH('Карта учёта'!$B$21,Расходка[[#This Row],[Наименование расходного материала]])),MAX($O$1:O51)+1,0)</f>
        <v>0</v>
      </c>
      <c r="P52" s="103">
        <f>IF(ISNUMBER(SEARCH('Карта учёта'!$B$22,Расходка[[#This Row],[Наименование расходного материала]])),MAX($P$1:P51)+1,0)</f>
        <v>0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/>
      </c>
      <c r="AA52" s="102" t="str">
        <f>IFERROR(INDEX(Расходка[Наименование расходного материала],MATCH(Расходка[[#This Row],[№]],Поиск_расходки[Индекс10],0)),"")</f>
        <v/>
      </c>
      <c r="AB52" s="102" t="str">
        <f>IFERROR(INDEX(Расходка[Наименование расходного материала],MATCH(Расходка[[#This Row],[№]],Поиск_расходки[Индекс11],0)),"")</f>
        <v/>
      </c>
      <c r="AC52" s="102" t="str">
        <f>IFERROR(INDEX(Расходка[Наименование расходного материала],MATCH(Расходка[[#This Row],[№]],Поиск_расходки[Индекс12],0)),"")</f>
        <v/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0</v>
      </c>
      <c r="N53" s="103">
        <f>IF(ISNUMBER(SEARCH('Карта учёта'!$B$20,Расходка[[#This Row],[Наименование расходного материала]])),MAX($N$1:N52)+1,0)</f>
        <v>0</v>
      </c>
      <c r="O53" s="103">
        <f>IF(ISNUMBER(SEARCH('Карта учёта'!$B$21,Расходка[[#This Row],[Наименование расходного материала]])),MAX($O$1:O52)+1,0)</f>
        <v>0</v>
      </c>
      <c r="P53" s="103">
        <f>IF(ISNUMBER(SEARCH('Карта учёта'!$B$22,Расходка[[#This Row],[Наименование расходного материала]])),MAX($P$1:P52)+1,0)</f>
        <v>0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/>
      </c>
      <c r="AA53" s="102" t="str">
        <f>IFERROR(INDEX(Расходка[Наименование расходного материала],MATCH(Расходка[[#This Row],[№]],Поиск_расходки[Индекс10],0)),"")</f>
        <v/>
      </c>
      <c r="AB53" s="102" t="str">
        <f>IFERROR(INDEX(Расходка[Наименование расходного материала],MATCH(Расходка[[#This Row],[№]],Поиск_расходки[Индекс11],0)),"")</f>
        <v/>
      </c>
      <c r="AC53" s="102" t="str">
        <f>IFERROR(INDEX(Расходка[Наименование расходного материала],MATCH(Расходка[[#This Row],[№]],Поиск_расходки[Индекс12],0)),"")</f>
        <v/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522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0</v>
      </c>
      <c r="N54" s="103">
        <f>IF(ISNUMBER(SEARCH('Карта учёта'!$B$20,Расходка[[#This Row],[Наименование расходного материала]])),MAX($N$1:N53)+1,0)</f>
        <v>0</v>
      </c>
      <c r="O54" s="103">
        <f>IF(ISNUMBER(SEARCH('Карта учёта'!$B$21,Расходка[[#This Row],[Наименование расходного материала]])),MAX($O$1:O53)+1,0)</f>
        <v>0</v>
      </c>
      <c r="P54" s="103">
        <f>IF(ISNUMBER(SEARCH('Карта учёта'!$B$22,Расходка[[#This Row],[Наименование расходного материала]])),MAX($P$1:P53)+1,0)</f>
        <v>0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/>
      </c>
      <c r="AA54" s="102" t="str">
        <f>IFERROR(INDEX(Расходка[Наименование расходного материала],MATCH(Расходка[[#This Row],[№]],Поиск_расходки[Индекс10],0)),"")</f>
        <v/>
      </c>
      <c r="AB54" s="102" t="str">
        <f>IFERROR(INDEX(Расходка[Наименование расходного материала],MATCH(Расходка[[#This Row],[№]],Поиск_расходки[Индекс11],0)),"")</f>
        <v/>
      </c>
      <c r="AC54" s="102" t="str">
        <f>IFERROR(INDEX(Расходка[Наименование расходного материала],MATCH(Расходка[[#This Row],[№]],Поиск_расходки[Индекс12],0)),"")</f>
        <v/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523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0</v>
      </c>
      <c r="N55" s="103">
        <f>IF(ISNUMBER(SEARCH('Карта учёта'!$B$20,Расходка[[#This Row],[Наименование расходного материала]])),MAX($N$1:N54)+1,0)</f>
        <v>0</v>
      </c>
      <c r="O55" s="103">
        <f>IF(ISNUMBER(SEARCH('Карта учёта'!$B$21,Расходка[[#This Row],[Наименование расходного материала]])),MAX($O$1:O54)+1,0)</f>
        <v>0</v>
      </c>
      <c r="P55" s="103">
        <f>IF(ISNUMBER(SEARCH('Карта учёта'!$B$22,Расходка[[#This Row],[Наименование расходного материала]])),MAX($P$1:P54)+1,0)</f>
        <v>0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/>
      </c>
      <c r="AA55" s="102" t="str">
        <f>IFERROR(INDEX(Расходка[Наименование расходного материала],MATCH(Расходка[[#This Row],[№]],Поиск_расходки[Индекс10],0)),"")</f>
        <v/>
      </c>
      <c r="AB55" s="102" t="str">
        <f>IFERROR(INDEX(Расходка[Наименование расходного материала],MATCH(Расходка[[#This Row],[№]],Поиск_расходки[Индекс11],0)),"")</f>
        <v/>
      </c>
      <c r="AC55" s="102" t="str">
        <f>IFERROR(INDEX(Расходка[Наименование расходного материала],MATCH(Расходка[[#This Row],[№]],Поиск_расходки[Индекс12],0)),"")</f>
        <v/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0</v>
      </c>
      <c r="N56" s="103">
        <f>IF(ISNUMBER(SEARCH('Карта учёта'!$B$20,Расходка[[#This Row],[Наименование расходного материала]])),MAX($N$1:N55)+1,0)</f>
        <v>0</v>
      </c>
      <c r="O56" s="103">
        <f>IF(ISNUMBER(SEARCH('Карта учёта'!$B$21,Расходка[[#This Row],[Наименование расходного материала]])),MAX($O$1:O55)+1,0)</f>
        <v>0</v>
      </c>
      <c r="P56" s="103">
        <f>IF(ISNUMBER(SEARCH('Карта учёта'!$B$22,Расходка[[#This Row],[Наименование расходного материала]])),MAX($P$1:P55)+1,0)</f>
        <v>0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/>
      </c>
      <c r="AA56" s="102" t="str">
        <f>IFERROR(INDEX(Расходка[Наименование расходного материала],MATCH(Расходка[[#This Row],[№]],Поиск_расходки[Индекс10],0)),"")</f>
        <v/>
      </c>
      <c r="AB56" s="102" t="str">
        <f>IFERROR(INDEX(Расходка[Наименование расходного материала],MATCH(Расходка[[#This Row],[№]],Поиск_расходки[Индекс11],0)),"")</f>
        <v/>
      </c>
      <c r="AC56" s="102" t="str">
        <f>IFERROR(INDEX(Расходка[Наименование расходного материала],MATCH(Расходка[[#This Row],[№]],Поиск_расходки[Индекс12],0)),"")</f>
        <v/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0</v>
      </c>
      <c r="N57" s="103">
        <f>IF(ISNUMBER(SEARCH('Карта учёта'!$B$20,Расходка[[#This Row],[Наименование расходного материала]])),MAX($N$1:N56)+1,0)</f>
        <v>0</v>
      </c>
      <c r="O57" s="103">
        <f>IF(ISNUMBER(SEARCH('Карта учёта'!$B$21,Расходка[[#This Row],[Наименование расходного материала]])),MAX($O$1:O56)+1,0)</f>
        <v>0</v>
      </c>
      <c r="P57" s="103">
        <f>IF(ISNUMBER(SEARCH('Карта учёта'!$B$22,Расходка[[#This Row],[Наименование расходного материала]])),MAX($P$1:P56)+1,0)</f>
        <v>0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/>
      </c>
      <c r="AA57" s="102" t="str">
        <f>IFERROR(INDEX(Расходка[Наименование расходного материала],MATCH(Расходка[[#This Row],[№]],Поиск_расходки[Индекс10],0)),"")</f>
        <v/>
      </c>
      <c r="AB57" s="102" t="str">
        <f>IFERROR(INDEX(Расходка[Наименование расходного материала],MATCH(Расходка[[#This Row],[№]],Поиск_расходки[Индекс11],0)),"")</f>
        <v/>
      </c>
      <c r="AC57" s="102" t="str">
        <f>IFERROR(INDEX(Расходка[Наименование расходного материала],MATCH(Расходка[[#This Row],[№]],Поиск_расходки[Индекс12],0)),"")</f>
        <v/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0</v>
      </c>
      <c r="N58" s="103">
        <f>IF(ISNUMBER(SEARCH('Карта учёта'!$B$20,Расходка[[#This Row],[Наименование расходного материала]])),MAX($N$1:N57)+1,0)</f>
        <v>0</v>
      </c>
      <c r="O58" s="103">
        <f>IF(ISNUMBER(SEARCH('Карта учёта'!$B$21,Расходка[[#This Row],[Наименование расходного материала]])),MAX($O$1:O57)+1,0)</f>
        <v>0</v>
      </c>
      <c r="P58" s="103">
        <f>IF(ISNUMBER(SEARCH('Карта учёта'!$B$22,Расходка[[#This Row],[Наименование расходного материала]])),MAX($P$1:P57)+1,0)</f>
        <v>0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/>
      </c>
      <c r="AA58" s="102" t="str">
        <f>IFERROR(INDEX(Расходка[Наименование расходного материала],MATCH(Расходка[[#This Row],[№]],Поиск_расходки[Индекс10],0)),"")</f>
        <v/>
      </c>
      <c r="AB58" s="102" t="str">
        <f>IFERROR(INDEX(Расходка[Наименование расходного материала],MATCH(Расходка[[#This Row],[№]],Поиск_расходки[Индекс11],0)),"")</f>
        <v/>
      </c>
      <c r="AC58" s="102" t="str">
        <f>IFERROR(INDEX(Расходка[Наименование расходного материала],MATCH(Расходка[[#This Row],[№]],Поиск_расходки[Индекс12],0)),"")</f>
        <v/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0</v>
      </c>
      <c r="M59" s="103">
        <f>IF(ISNUMBER(SEARCH('Карта учёта'!$B$19,Расходка[[#This Row],[Наименование расходного материала]])),MAX($M$1:M58)+1,0)</f>
        <v>0</v>
      </c>
      <c r="N59" s="103">
        <f>IF(ISNUMBER(SEARCH('Карта учёта'!$B$20,Расходка[[#This Row],[Наименование расходного материала]])),MAX($N$1:N58)+1,0)</f>
        <v>0</v>
      </c>
      <c r="O59" s="103">
        <f>IF(ISNUMBER(SEARCH('Карта учёта'!$B$21,Расходка[[#This Row],[Наименование расходного материала]])),MAX($O$1:O58)+1,0)</f>
        <v>1</v>
      </c>
      <c r="P59" s="103">
        <f>IF(ISNUMBER(SEARCH('Карта учёта'!$B$22,Расходка[[#This Row],[Наименование расходного материала]])),MAX($P$1:P58)+1,0)</f>
        <v>0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/>
      </c>
      <c r="AA59" s="102" t="str">
        <f>IFERROR(INDEX(Расходка[Наименование расходного материала],MATCH(Расходка[[#This Row],[№]],Поиск_расходки[Индекс10],0)),"")</f>
        <v/>
      </c>
      <c r="AB59" s="102" t="str">
        <f>IFERROR(INDEX(Расходка[Наименование расходного материала],MATCH(Расходка[[#This Row],[№]],Поиск_расходки[Индекс11],0)),"")</f>
        <v/>
      </c>
      <c r="AC59" s="102" t="str">
        <f>IFERROR(INDEX(Расходка[Наименование расходного материала],MATCH(Расходка[[#This Row],[№]],Поиск_расходки[Индекс12],0)),"")</f>
        <v/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0</v>
      </c>
      <c r="N60" s="103">
        <f>IF(ISNUMBER(SEARCH('Карта учёта'!$B$20,Расходка[[#This Row],[Наименование расходного материала]])),MAX($N$1:N59)+1,0)</f>
        <v>0</v>
      </c>
      <c r="O60" s="103">
        <f>IF(ISNUMBER(SEARCH('Карта учёта'!$B$21,Расходка[[#This Row],[Наименование расходного материала]])),MAX($O$1:O59)+1,0)</f>
        <v>0</v>
      </c>
      <c r="P60" s="103">
        <f>IF(ISNUMBER(SEARCH('Карта учёта'!$B$22,Расходка[[#This Row],[Наименование расходного материала]])),MAX($P$1:P59)+1,0)</f>
        <v>0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/>
      </c>
      <c r="AA60" s="102" t="str">
        <f>IFERROR(INDEX(Расходка[Наименование расходного материала],MATCH(Расходка[[#This Row],[№]],Поиск_расходки[Индекс10],0)),"")</f>
        <v/>
      </c>
      <c r="AB60" s="102" t="str">
        <f>IFERROR(INDEX(Расходка[Наименование расходного материала],MATCH(Расходка[[#This Row],[№]],Поиск_расходки[Индекс11],0)),"")</f>
        <v/>
      </c>
      <c r="AC60" s="102" t="str">
        <f>IFERROR(INDEX(Расходка[Наименование расходного материала],MATCH(Расходка[[#This Row],[№]],Поиск_расходки[Индекс12],0)),"")</f>
        <v/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0</v>
      </c>
      <c r="N61" s="103">
        <f>IF(ISNUMBER(SEARCH('Карта учёта'!$B$20,Расходка[[#This Row],[Наименование расходного материала]])),MAX($N$1:N60)+1,0)</f>
        <v>0</v>
      </c>
      <c r="O61" s="103">
        <f>IF(ISNUMBER(SEARCH('Карта учёта'!$B$21,Расходка[[#This Row],[Наименование расходного материала]])),MAX($O$1:O60)+1,0)</f>
        <v>0</v>
      </c>
      <c r="P61" s="103">
        <f>IF(ISNUMBER(SEARCH('Карта учёта'!$B$22,Расходка[[#This Row],[Наименование расходного материала]])),MAX($P$1:P60)+1,0)</f>
        <v>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/>
      </c>
      <c r="AA61" s="102" t="str">
        <f>IFERROR(INDEX(Расходка[Наименование расходного материала],MATCH(Расходка[[#This Row],[№]],Поиск_расходки[Индекс10],0)),"")</f>
        <v/>
      </c>
      <c r="AB61" s="102" t="str">
        <f>IFERROR(INDEX(Расходка[Наименование расходного материала],MATCH(Расходка[[#This Row],[№]],Поиск_расходки[Индекс11],0)),"")</f>
        <v/>
      </c>
      <c r="AC61" s="102" t="str">
        <f>IFERROR(INDEX(Расходка[Наименование расходного материала],MATCH(Расходка[[#This Row],[№]],Поиск_расходки[Индекс12],0)),"")</f>
        <v/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0</v>
      </c>
      <c r="N62" s="103">
        <f>IF(ISNUMBER(SEARCH('Карта учёта'!$B$20,Расходка[[#This Row],[Наименование расходного материала]])),MAX($N$1:N61)+1,0)</f>
        <v>0</v>
      </c>
      <c r="O62" s="103">
        <f>IF(ISNUMBER(SEARCH('Карта учёта'!$B$21,Расходка[[#This Row],[Наименование расходного материала]])),MAX($O$1:O61)+1,0)</f>
        <v>0</v>
      </c>
      <c r="P62" s="103">
        <f>IF(ISNUMBER(SEARCH('Карта учёта'!$B$22,Расходка[[#This Row],[Наименование расходного материала]])),MAX($P$1:P61)+1,0)</f>
        <v>0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/>
      </c>
      <c r="AA62" s="102" t="str">
        <f>IFERROR(INDEX(Расходка[Наименование расходного материала],MATCH(Расходка[[#This Row],[№]],Поиск_расходки[Индекс10],0)),"")</f>
        <v/>
      </c>
      <c r="AB62" s="102" t="str">
        <f>IFERROR(INDEX(Расходка[Наименование расходного материала],MATCH(Расходка[[#This Row],[№]],Поиск_расходки[Индекс11],0)),"")</f>
        <v/>
      </c>
      <c r="AC62" s="102" t="str">
        <f>IFERROR(INDEX(Расходка[Наименование расходного материала],MATCH(Расходка[[#This Row],[№]],Поиск_расходки[Индекс12],0)),"")</f>
        <v/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0</v>
      </c>
      <c r="N63" s="103">
        <f>IF(ISNUMBER(SEARCH('Карта учёта'!$B$20,Расходка[[#This Row],[Наименование расходного материала]])),MAX($N$1:N62)+1,0)</f>
        <v>0</v>
      </c>
      <c r="O63" s="103">
        <f>IF(ISNUMBER(SEARCH('Карта учёта'!$B$21,Расходка[[#This Row],[Наименование расходного материала]])),MAX($O$1:O62)+1,0)</f>
        <v>0</v>
      </c>
      <c r="P63" s="103">
        <f>IF(ISNUMBER(SEARCH('Карта учёта'!$B$22,Расходка[[#This Row],[Наименование расходного материала]])),MAX($P$1:P62)+1,0)</f>
        <v>0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/>
      </c>
      <c r="AA63" s="102" t="str">
        <f>IFERROR(INDEX(Расходка[Наименование расходного материала],MATCH(Расходка[[#This Row],[№]],Поиск_расходки[Индекс10],0)),"")</f>
        <v/>
      </c>
      <c r="AB63" s="102" t="str">
        <f>IFERROR(INDEX(Расходка[Наименование расходного материала],MATCH(Расходка[[#This Row],[№]],Поиск_расходки[Индекс11],0)),"")</f>
        <v/>
      </c>
      <c r="AC63" s="102" t="str">
        <f>IFERROR(INDEX(Расходка[Наименование расходного материала],MATCH(Расходка[[#This Row],[№]],Поиск_расходки[Индекс12],0)),"")</f>
        <v/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0</v>
      </c>
      <c r="N64" s="103">
        <f>IF(ISNUMBER(SEARCH('Карта учёта'!$B$20,Расходка[[#This Row],[Наименование расходного материала]])),MAX($N$1:N63)+1,0)</f>
        <v>0</v>
      </c>
      <c r="O64" s="103">
        <f>IF(ISNUMBER(SEARCH('Карта учёта'!$B$21,Расходка[[#This Row],[Наименование расходного материала]])),MAX($O$1:O63)+1,0)</f>
        <v>0</v>
      </c>
      <c r="P64" s="103">
        <f>IF(ISNUMBER(SEARCH('Карта учёта'!$B$22,Расходка[[#This Row],[Наименование расходного материала]])),MAX($P$1:P63)+1,0)</f>
        <v>1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/>
      </c>
      <c r="AA64" s="102" t="str">
        <f>IFERROR(INDEX(Расходка[Наименование расходного материала],MATCH(Расходка[[#This Row],[№]],Поиск_расходки[Индекс10],0)),"")</f>
        <v/>
      </c>
      <c r="AB64" s="102" t="str">
        <f>IFERROR(INDEX(Расходка[Наименование расходного материала],MATCH(Расходка[[#This Row],[№]],Поиск_расходки[Индекс11],0)),"")</f>
        <v/>
      </c>
      <c r="AC64" s="102" t="str">
        <f>IFERROR(INDEX(Расходка[Наименование расходного материала],MATCH(Расходка[[#This Row],[№]],Поиск_расходки[Индекс12],0)),"")</f>
        <v/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0</v>
      </c>
      <c r="N65" s="103">
        <f>IF(ISNUMBER(SEARCH('Карта учёта'!$B$20,Расходка[[#This Row],[Наименование расходного материала]])),MAX($N$1:N64)+1,0)</f>
        <v>0</v>
      </c>
      <c r="O65" s="103">
        <f>IF(ISNUMBER(SEARCH('Карта учёта'!$B$21,Расходка[[#This Row],[Наименование расходного материала]])),MAX($O$1:O64)+1,0)</f>
        <v>0</v>
      </c>
      <c r="P65" s="103">
        <f>IF(ISNUMBER(SEARCH('Карта учёта'!$B$22,Расходка[[#This Row],[Наименование расходного материала]])),MAX($P$1:P64)+1,0)</f>
        <v>0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/>
      </c>
      <c r="AA65" s="102" t="str">
        <f>IFERROR(INDEX(Расходка[Наименование расходного материала],MATCH(Расходка[[#This Row],[№]],Поиск_расходки[Индекс10],0)),"")</f>
        <v/>
      </c>
      <c r="AB65" s="102" t="str">
        <f>IFERROR(INDEX(Расходка[Наименование расходного материала],MATCH(Расходка[[#This Row],[№]],Поиск_расходки[Индекс11],0)),"")</f>
        <v/>
      </c>
      <c r="AC65" s="102" t="str">
        <f>IFERROR(INDEX(Расходка[Наименование расходного материала],MATCH(Расходка[[#This Row],[№]],Поиск_расходки[Индекс12],0)),"")</f>
        <v/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0</v>
      </c>
      <c r="N66" s="103">
        <f>IF(ISNUMBER(SEARCH('Карта учёта'!$B$20,Расходка[[#This Row],[Наименование расходного материала]])),MAX($N$1:N65)+1,0)</f>
        <v>0</v>
      </c>
      <c r="O66" s="103">
        <f>IF(ISNUMBER(SEARCH('Карта учёта'!$B$21,Расходка[[#This Row],[Наименование расходного материала]])),MAX($O$1:O65)+1,0)</f>
        <v>0</v>
      </c>
      <c r="P66" s="103">
        <f>IF(ISNUMBER(SEARCH('Карта учёта'!$B$22,Расходка[[#This Row],[Наименование расходного материала]])),MAX($P$1:P65)+1,0)</f>
        <v>0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/>
      </c>
      <c r="AA66" s="102" t="str">
        <f>IFERROR(INDEX(Расходка[Наименование расходного материала],MATCH(Расходка[[#This Row],[№]],Поиск_расходки[Индекс10],0)),"")</f>
        <v/>
      </c>
      <c r="AB66" s="102" t="str">
        <f>IFERROR(INDEX(Расходка[Наименование расходного материала],MATCH(Расходка[[#This Row],[№]],Поиск_расходки[Индекс11],0)),"")</f>
        <v/>
      </c>
      <c r="AC66" s="102" t="str">
        <f>IFERROR(INDEX(Расходка[Наименование расходного материала],MATCH(Расходка[[#This Row],[№]],Поиск_расходки[Индекс12],0)),"")</f>
        <v/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0</v>
      </c>
      <c r="N67" s="179">
        <f>IF(ISNUMBER(SEARCH('Карта учёта'!$B$20,Расходка[[#This Row],[Наименование расходного материала]])),MAX($N$1:N66)+1,0)</f>
        <v>0</v>
      </c>
      <c r="O67" s="179">
        <f>IF(ISNUMBER(SEARCH('Карта учёта'!$B$21,Расходка[[#This Row],[Наименование расходного материала]])),MAX($O$1:O66)+1,0)</f>
        <v>0</v>
      </c>
      <c r="P67" s="179">
        <f>IF(ISNUMBER(SEARCH('Карта учёта'!$B$22,Расходка[[#This Row],[Наименование расходного материала]])),MAX($P$1:P66)+1,0)</f>
        <v>0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/>
      </c>
      <c r="AA67" s="180" t="str">
        <f>IFERROR(INDEX(Расходка[Наименование расходного материала],MATCH(Расходка[[#This Row],[№]],Поиск_расходки[Индекс10],0)),"")</f>
        <v/>
      </c>
      <c r="AB67" s="180" t="str">
        <f>IFERROR(INDEX(Расходка[Наименование расходного материала],MATCH(Расходка[[#This Row],[№]],Поиск_расходки[Индекс11],0)),"")</f>
        <v/>
      </c>
      <c r="AC67" s="180" t="str">
        <f>IFERROR(INDEX(Расходка[Наименование расходного материала],MATCH(Расходка[[#This Row],[№]],Поиск_расходки[Индекс12],0)),"")</f>
        <v/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0</v>
      </c>
      <c r="N68" s="179">
        <f>IF(ISNUMBER(SEARCH('Карта учёта'!$B$20,Расходка[[#This Row],[Наименование расходного материала]])),MAX($N$1:N67)+1,0)</f>
        <v>0</v>
      </c>
      <c r="O68" s="179">
        <f>IF(ISNUMBER(SEARCH('Карта учёта'!$B$21,Расходка[[#This Row],[Наименование расходного материала]])),MAX($O$1:O67)+1,0)</f>
        <v>0</v>
      </c>
      <c r="P68" s="179">
        <f>IF(ISNUMBER(SEARCH('Карта учёта'!$B$22,Расходка[[#This Row],[Наименование расходного материала]])),MAX($P$1:P67)+1,0)</f>
        <v>0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/>
      </c>
      <c r="AA68" s="180" t="str">
        <f>IFERROR(INDEX(Расходка[Наименование расходного материала],MATCH(Расходка[[#This Row],[№]],Поиск_расходки[Индекс10],0)),"")</f>
        <v/>
      </c>
      <c r="AB68" s="180" t="str">
        <f>IFERROR(INDEX(Расходка[Наименование расходного материала],MATCH(Расходка[[#This Row],[№]],Поиск_расходки[Индекс11],0)),"")</f>
        <v/>
      </c>
      <c r="AC68" s="180" t="str">
        <f>IFERROR(INDEX(Расходка[Наименование расходного материала],MATCH(Расходка[[#This Row],[№]],Поиск_расходки[Индекс12],0)),"")</f>
        <v/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1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0</v>
      </c>
      <c r="N69" s="179">
        <f>IF(ISNUMBER(SEARCH('Карта учёта'!$B$20,Расходка[[#This Row],[Наименование расходного материала]])),MAX($N$1:N68)+1,0)</f>
        <v>0</v>
      </c>
      <c r="O69" s="179">
        <f>IF(ISNUMBER(SEARCH('Карта учёта'!$B$21,Расходка[[#This Row],[Наименование расходного материала]])),MAX($O$1:O68)+1,0)</f>
        <v>0</v>
      </c>
      <c r="P69" s="179">
        <f>IF(ISNUMBER(SEARCH('Карта учёта'!$B$22,Расходка[[#This Row],[Наименование расходного материала]])),MAX($P$1:P68)+1,0)</f>
        <v>0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/>
      </c>
      <c r="AA69" s="180" t="str">
        <f>IFERROR(INDEX(Расходка[Наименование расходного материала],MATCH(Расходка[[#This Row],[№]],Поиск_расходки[Индекс10],0)),"")</f>
        <v/>
      </c>
      <c r="AB69" s="180" t="str">
        <f>IFERROR(INDEX(Расходка[Наименование расходного материала],MATCH(Расходка[[#This Row],[№]],Поиск_расходки[Индекс11],0)),"")</f>
        <v/>
      </c>
      <c r="AC69" s="180" t="str">
        <f>IFERROR(INDEX(Расходка[Наименование расходного материала],MATCH(Расходка[[#This Row],[№]],Поиск_расходки[Индекс12],0)),"")</f>
        <v/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0</v>
      </c>
      <c r="N70" s="179">
        <f>IF(ISNUMBER(SEARCH('Карта учёта'!$B$20,Расходка[[#This Row],[Наименование расходного материала]])),MAX($N$1:N69)+1,0)</f>
        <v>0</v>
      </c>
      <c r="O70" s="179">
        <f>IF(ISNUMBER(SEARCH('Карта учёта'!$B$21,Расходка[[#This Row],[Наименование расходного материала]])),MAX($O$1:O69)+1,0)</f>
        <v>0</v>
      </c>
      <c r="P70" s="179">
        <f>IF(ISNUMBER(SEARCH('Карта учёта'!$B$22,Расходка[[#This Row],[Наименование расходного материала]])),MAX($P$1:P69)+1,0)</f>
        <v>0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/>
      </c>
      <c r="AA70" s="180" t="str">
        <f>IFERROR(INDEX(Расходка[Наименование расходного материала],MATCH(Расходка[[#This Row],[№]],Поиск_расходки[Индекс10],0)),"")</f>
        <v/>
      </c>
      <c r="AB70" s="180" t="str">
        <f>IFERROR(INDEX(Расходка[Наименование расходного материала],MATCH(Расходка[[#This Row],[№]],Поиск_расходки[Индекс11],0)),"")</f>
        <v/>
      </c>
      <c r="AC70" s="180" t="str">
        <f>IFERROR(INDEX(Расходка[Наименование расходного материала],MATCH(Расходка[[#This Row],[№]],Поиск_расходки[Индекс12],0)),"")</f>
        <v/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0</v>
      </c>
      <c r="N71" s="179">
        <f>IF(ISNUMBER(SEARCH('Карта учёта'!$B$20,Расходка[[#This Row],[Наименование расходного материала]])),MAX($N$1:N70)+1,0)</f>
        <v>0</v>
      </c>
      <c r="O71" s="179">
        <f>IF(ISNUMBER(SEARCH('Карта учёта'!$B$21,Расходка[[#This Row],[Наименование расходного материала]])),MAX($O$1:O70)+1,0)</f>
        <v>0</v>
      </c>
      <c r="P71" s="179">
        <f>IF(ISNUMBER(SEARCH('Карта учёта'!$B$22,Расходка[[#This Row],[Наименование расходного материала]])),MAX($P$1:P70)+1,0)</f>
        <v>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/>
      </c>
      <c r="AA71" s="180" t="str">
        <f>IFERROR(INDEX(Расходка[Наименование расходного материала],MATCH(Расходка[[#This Row],[№]],Поиск_расходки[Индекс10],0)),"")</f>
        <v/>
      </c>
      <c r="AB71" s="180" t="str">
        <f>IFERROR(INDEX(Расходка[Наименование расходного материала],MATCH(Расходка[[#This Row],[№]],Поиск_расходки[Индекс11],0)),"")</f>
        <v/>
      </c>
      <c r="AC71" s="180" t="str">
        <f>IFERROR(INDEX(Расходка[Наименование расходного материала],MATCH(Расходка[[#This Row],[№]],Поиск_расходки[Индекс12],0)),"")</f>
        <v/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0</v>
      </c>
      <c r="N72" s="179">
        <f>IF(ISNUMBER(SEARCH('Карта учёта'!$B$20,Расходка[[#This Row],[Наименование расходного материала]])),MAX($N$1:N71)+1,0)</f>
        <v>0</v>
      </c>
      <c r="O72" s="179">
        <f>IF(ISNUMBER(SEARCH('Карта учёта'!$B$21,Расходка[[#This Row],[Наименование расходного материала]])),MAX($O$1:O71)+1,0)</f>
        <v>0</v>
      </c>
      <c r="P72" s="179">
        <f>IF(ISNUMBER(SEARCH('Карта учёта'!$B$22,Расходка[[#This Row],[Наименование расходного материала]])),MAX($P$1:P71)+1,0)</f>
        <v>0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/>
      </c>
      <c r="AA72" s="180" t="str">
        <f>IFERROR(INDEX(Расходка[Наименование расходного материала],MATCH(Расходка[[#This Row],[№]],Поиск_расходки[Индекс10],0)),"")</f>
        <v/>
      </c>
      <c r="AB72" s="180" t="str">
        <f>IFERROR(INDEX(Расходка[Наименование расходного материала],MATCH(Расходка[[#This Row],[№]],Поиск_расходки[Индекс11],0)),"")</f>
        <v/>
      </c>
      <c r="AC72" s="180" t="str">
        <f>IFERROR(INDEX(Расходка[Наименование расходного материала],MATCH(Расходка[[#This Row],[№]],Поиск_расходки[Индекс12],0)),"")</f>
        <v/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0</v>
      </c>
      <c r="N73" s="179">
        <f>IF(ISNUMBER(SEARCH('Карта учёта'!$B$20,Расходка[[#This Row],[Наименование расходного материала]])),MAX($N$1:N72)+1,0)</f>
        <v>0</v>
      </c>
      <c r="O73" s="179">
        <f>IF(ISNUMBER(SEARCH('Карта учёта'!$B$21,Расходка[[#This Row],[Наименование расходного материала]])),MAX($O$1:O72)+1,0)</f>
        <v>0</v>
      </c>
      <c r="P73" s="179">
        <f>IF(ISNUMBER(SEARCH('Карта учёта'!$B$22,Расходка[[#This Row],[Наименование расходного материала]])),MAX($P$1:P72)+1,0)</f>
        <v>0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/>
      </c>
      <c r="AA73" s="180" t="str">
        <f>IFERROR(INDEX(Расходка[Наименование расходного материала],MATCH(Расходка[[#This Row],[№]],Поиск_расходки[Индекс10],0)),"")</f>
        <v/>
      </c>
      <c r="AB73" s="180" t="str">
        <f>IFERROR(INDEX(Расходка[Наименование расходного материала],MATCH(Расходка[[#This Row],[№]],Поиск_расходки[Индекс11],0)),"")</f>
        <v/>
      </c>
      <c r="AC73" s="180" t="str">
        <f>IFERROR(INDEX(Расходка[Наименование расходного материала],MATCH(Расходка[[#This Row],[№]],Поиск_расходки[Индекс12],0)),"")</f>
        <v/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0</v>
      </c>
      <c r="N74" s="179">
        <f>IF(ISNUMBER(SEARCH('Карта учёта'!$B$20,Расходка[[#This Row],[Наименование расходного материала]])),MAX($N$1:N73)+1,0)</f>
        <v>0</v>
      </c>
      <c r="O74" s="179">
        <f>IF(ISNUMBER(SEARCH('Карта учёта'!$B$21,Расходка[[#This Row],[Наименование расходного материала]])),MAX($O$1:O73)+1,0)</f>
        <v>0</v>
      </c>
      <c r="P74" s="179">
        <f>IF(ISNUMBER(SEARCH('Карта учёта'!$B$22,Расходка[[#This Row],[Наименование расходного материала]])),MAX($P$1:P73)+1,0)</f>
        <v>0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/>
      </c>
      <c r="AA74" s="180" t="str">
        <f>IFERROR(INDEX(Расходка[Наименование расходного материала],MATCH(Расходка[[#This Row],[№]],Поиск_расходки[Индекс10],0)),"")</f>
        <v/>
      </c>
      <c r="AB74" s="180" t="str">
        <f>IFERROR(INDEX(Расходка[Наименование расходного материала],MATCH(Расходка[[#This Row],[№]],Поиск_расходки[Индекс11],0)),"")</f>
        <v/>
      </c>
      <c r="AC74" s="180" t="str">
        <f>IFERROR(INDEX(Расходка[Наименование расходного материала],MATCH(Расходка[[#This Row],[№]],Поиск_расходки[Индекс12],0)),"")</f>
        <v/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0</v>
      </c>
      <c r="N75" s="179">
        <f>IF(ISNUMBER(SEARCH('Карта учёта'!$B$20,Расходка[[#This Row],[Наименование расходного материала]])),MAX($N$1:N74)+1,0)</f>
        <v>0</v>
      </c>
      <c r="O75" s="179">
        <f>IF(ISNUMBER(SEARCH('Карта учёта'!$B$21,Расходка[[#This Row],[Наименование расходного материала]])),MAX($O$1:O74)+1,0)</f>
        <v>0</v>
      </c>
      <c r="P75" s="179">
        <f>IF(ISNUMBER(SEARCH('Карта учёта'!$B$22,Расходка[[#This Row],[Наименование расходного материала]])),MAX($P$1:P74)+1,0)</f>
        <v>0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/>
      </c>
      <c r="AA75" s="180" t="str">
        <f>IFERROR(INDEX(Расходка[Наименование расходного материала],MATCH(Расходка[[#This Row],[№]],Поиск_расходки[Индекс10],0)),"")</f>
        <v/>
      </c>
      <c r="AB75" s="180" t="str">
        <f>IFERROR(INDEX(Расходка[Наименование расходного материала],MATCH(Расходка[[#This Row],[№]],Поиск_расходки[Индекс11],0)),"")</f>
        <v/>
      </c>
      <c r="AC75" s="180" t="str">
        <f>IFERROR(INDEX(Расходка[Наименование расходного материала],MATCH(Расходка[[#This Row],[№]],Поиск_расходки[Индекс12],0)),"")</f>
        <v/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0</v>
      </c>
      <c r="N76" s="179">
        <f>IF(ISNUMBER(SEARCH('Карта учёта'!$B$20,Расходка[[#This Row],[Наименование расходного материала]])),MAX($N$1:N75)+1,0)</f>
        <v>0</v>
      </c>
      <c r="O76" s="179">
        <f>IF(ISNUMBER(SEARCH('Карта учёта'!$B$21,Расходка[[#This Row],[Наименование расходного материала]])),MAX($O$1:O75)+1,0)</f>
        <v>0</v>
      </c>
      <c r="P76" s="179">
        <f>IF(ISNUMBER(SEARCH('Карта учёта'!$B$22,Расходка[[#This Row],[Наименование расходного материала]])),MAX($P$1:P75)+1,0)</f>
        <v>0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/>
      </c>
      <c r="AA76" s="180" t="str">
        <f>IFERROR(INDEX(Расходка[Наименование расходного материала],MATCH(Расходка[[#This Row],[№]],Поиск_расходки[Индекс10],0)),"")</f>
        <v/>
      </c>
      <c r="AB76" s="180" t="str">
        <f>IFERROR(INDEX(Расходка[Наименование расходного материала],MATCH(Расходка[[#This Row],[№]],Поиск_расходки[Индекс11],0)),"")</f>
        <v/>
      </c>
      <c r="AC76" s="180" t="str">
        <f>IFERROR(INDEX(Расходка[Наименование расходного материала],MATCH(Расходка[[#This Row],[№]],Поиск_расходки[Индекс12],0)),"")</f>
        <v/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0</v>
      </c>
      <c r="N77" s="179">
        <f>IF(ISNUMBER(SEARCH('Карта учёта'!$B$20,Расходка[[#This Row],[Наименование расходного материала]])),MAX($N$1:N76)+1,0)</f>
        <v>0</v>
      </c>
      <c r="O77" s="179">
        <f>IF(ISNUMBER(SEARCH('Карта учёта'!$B$21,Расходка[[#This Row],[Наименование расходного материала]])),MAX($O$1:O76)+1,0)</f>
        <v>0</v>
      </c>
      <c r="P77" s="179">
        <f>IF(ISNUMBER(SEARCH('Карта учёта'!$B$22,Расходка[[#This Row],[Наименование расходного материала]])),MAX($P$1:P76)+1,0)</f>
        <v>0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/>
      </c>
      <c r="AA77" s="180" t="str">
        <f>IFERROR(INDEX(Расходка[Наименование расходного материала],MATCH(Расходка[[#This Row],[№]],Поиск_расходки[Индекс10],0)),"")</f>
        <v/>
      </c>
      <c r="AB77" s="180" t="str">
        <f>IFERROR(INDEX(Расходка[Наименование расходного материала],MATCH(Расходка[[#This Row],[№]],Поиск_расходки[Индекс11],0)),"")</f>
        <v/>
      </c>
      <c r="AC77" s="180" t="str">
        <f>IFERROR(INDEX(Расходка[Наименование расходного материала],MATCH(Расходка[[#This Row],[№]],Поиск_расходки[Индекс12],0)),"")</f>
        <v/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0</v>
      </c>
      <c r="N78" s="179">
        <f>IF(ISNUMBER(SEARCH('Карта учёта'!$B$20,Расходка[[#This Row],[Наименование расходного материала]])),MAX($N$1:N77)+1,0)</f>
        <v>0</v>
      </c>
      <c r="O78" s="179">
        <f>IF(ISNUMBER(SEARCH('Карта учёта'!$B$21,Расходка[[#This Row],[Наименование расходного материала]])),MAX($O$1:O77)+1,0)</f>
        <v>0</v>
      </c>
      <c r="P78" s="179">
        <f>IF(ISNUMBER(SEARCH('Карта учёта'!$B$22,Расходка[[#This Row],[Наименование расходного материала]])),MAX($P$1:P77)+1,0)</f>
        <v>0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/>
      </c>
      <c r="AA78" s="180" t="str">
        <f>IFERROR(INDEX(Расходка[Наименование расходного материала],MATCH(Расходка[[#This Row],[№]],Поиск_расходки[Индекс10],0)),"")</f>
        <v/>
      </c>
      <c r="AB78" s="180" t="str">
        <f>IFERROR(INDEX(Расходка[Наименование расходного материала],MATCH(Расходка[[#This Row],[№]],Поиск_расходки[Индекс11],0)),"")</f>
        <v/>
      </c>
      <c r="AC78" s="180" t="str">
        <f>IFERROR(INDEX(Расходка[Наименование расходного материала],MATCH(Расходка[[#This Row],[№]],Поиск_расходки[Индекс12],0)),"")</f>
        <v/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2025-01-09T20:06:08Z</cp:lastPrinted>
  <dcterms:created xsi:type="dcterms:W3CDTF">2015-06-05T18:19:34Z</dcterms:created>
  <dcterms:modified xsi:type="dcterms:W3CDTF">2025-01-09T20:10:04Z</dcterms:modified>
</cp:coreProperties>
</file>