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80" i="1"/>
  <c r="F81" i="1"/>
  <c r="F82" i="1"/>
  <c r="F83" i="1"/>
  <c r="F84" i="1"/>
  <c r="F85" i="1"/>
  <c r="F86" i="1"/>
  <c r="G80" i="1"/>
  <c r="G81" i="1"/>
  <c r="G82" i="1"/>
  <c r="G83" i="1"/>
  <c r="G84" i="1"/>
  <c r="G85" i="1"/>
  <c r="G86" i="1"/>
  <c r="H80" i="1"/>
  <c r="H81" i="1"/>
  <c r="H82" i="1"/>
  <c r="H83" i="1"/>
  <c r="H84" i="1"/>
  <c r="H85" i="1"/>
  <c r="H86" i="1"/>
  <c r="I80" i="1"/>
  <c r="I81" i="1"/>
  <c r="I82" i="1"/>
  <c r="I83" i="1"/>
  <c r="I84" i="1"/>
  <c r="I85" i="1"/>
  <c r="I86" i="1"/>
  <c r="J79" i="1"/>
  <c r="J80" i="1"/>
  <c r="J81" i="1"/>
  <c r="J82" i="1"/>
  <c r="J83" i="1"/>
  <c r="J84" i="1"/>
  <c r="J85" i="1"/>
  <c r="J86" i="1"/>
  <c r="K79" i="1"/>
  <c r="K80" i="1"/>
  <c r="K81" i="1"/>
  <c r="K82" i="1"/>
  <c r="K83" i="1"/>
  <c r="K84" i="1"/>
  <c r="K85" i="1"/>
  <c r="K86" i="1"/>
  <c r="L79" i="1"/>
  <c r="L80" i="1"/>
  <c r="L81" i="1"/>
  <c r="L82" i="1"/>
  <c r="L83" i="1"/>
  <c r="L84" i="1"/>
  <c r="L85" i="1"/>
  <c r="L86" i="1"/>
  <c r="M79" i="1"/>
  <c r="M80" i="1"/>
  <c r="M81" i="1"/>
  <c r="M82" i="1"/>
  <c r="M83" i="1"/>
  <c r="M84" i="1"/>
  <c r="M85" i="1"/>
  <c r="M86" i="1"/>
  <c r="N79" i="1"/>
  <c r="N80" i="1"/>
  <c r="N81" i="1"/>
  <c r="N82" i="1"/>
  <c r="N83" i="1"/>
  <c r="N84" i="1"/>
  <c r="N85" i="1"/>
  <c r="N86" i="1"/>
  <c r="O79" i="1"/>
  <c r="O80" i="1"/>
  <c r="O81" i="1"/>
  <c r="O82" i="1"/>
  <c r="O83" i="1"/>
  <c r="O84" i="1"/>
  <c r="O85" i="1"/>
  <c r="O86" i="1"/>
  <c r="P79" i="1"/>
  <c r="P80" i="1"/>
  <c r="P81" i="1"/>
  <c r="P82" i="1"/>
  <c r="P83" i="1"/>
  <c r="P84" i="1"/>
  <c r="P85" i="1"/>
  <c r="P86" i="1"/>
  <c r="Q79" i="1"/>
  <c r="Q80" i="1"/>
  <c r="Q81" i="1"/>
  <c r="Q82" i="1"/>
  <c r="Q83" i="1"/>
  <c r="Q84" i="1"/>
  <c r="Q85" i="1"/>
  <c r="Q86" i="1"/>
  <c r="R79" i="1"/>
  <c r="R80" i="1"/>
  <c r="R81" i="1"/>
  <c r="R82" i="1"/>
  <c r="R83" i="1"/>
  <c r="R84" i="1"/>
  <c r="R85" i="1"/>
  <c r="R86" i="1"/>
  <c r="S80" i="1"/>
  <c r="S81" i="1"/>
  <c r="S82" i="1"/>
  <c r="S83" i="1"/>
  <c r="S84" i="1"/>
  <c r="S85" i="1"/>
  <c r="S86" i="1"/>
  <c r="T80" i="1"/>
  <c r="T81" i="1"/>
  <c r="T82" i="1"/>
  <c r="T83" i="1"/>
  <c r="T84" i="1"/>
  <c r="T85" i="1"/>
  <c r="T86" i="1"/>
  <c r="U80" i="1"/>
  <c r="U81" i="1"/>
  <c r="U82" i="1"/>
  <c r="U83" i="1"/>
  <c r="U84" i="1"/>
  <c r="U85" i="1"/>
  <c r="U86" i="1"/>
  <c r="V80" i="1"/>
  <c r="V81" i="1"/>
  <c r="V82" i="1"/>
  <c r="V83" i="1"/>
  <c r="V84" i="1"/>
  <c r="V85" i="1"/>
  <c r="V86" i="1"/>
  <c r="W79" i="1"/>
  <c r="W80" i="1"/>
  <c r="W81" i="1"/>
  <c r="W82" i="1"/>
  <c r="W83" i="1"/>
  <c r="W84" i="1"/>
  <c r="W85" i="1"/>
  <c r="W86" i="1"/>
  <c r="X79" i="1"/>
  <c r="X80" i="1"/>
  <c r="X81" i="1"/>
  <c r="X82" i="1"/>
  <c r="X83" i="1"/>
  <c r="X84" i="1"/>
  <c r="X85" i="1"/>
  <c r="X86" i="1"/>
  <c r="Y79" i="1"/>
  <c r="Y80" i="1"/>
  <c r="Y81" i="1"/>
  <c r="Y82" i="1"/>
  <c r="Y83" i="1"/>
  <c r="Y84" i="1"/>
  <c r="Y85" i="1"/>
  <c r="Y86" i="1"/>
  <c r="Z79" i="1"/>
  <c r="Z80" i="1"/>
  <c r="Z81" i="1"/>
  <c r="Z82" i="1"/>
  <c r="Z83" i="1"/>
  <c r="Z84" i="1"/>
  <c r="Z85" i="1"/>
  <c r="Z86" i="1"/>
  <c r="AA79" i="1"/>
  <c r="AA80" i="1"/>
  <c r="AA81" i="1"/>
  <c r="AA82" i="1"/>
  <c r="AA83" i="1"/>
  <c r="AA84" i="1"/>
  <c r="AA85" i="1"/>
  <c r="AA86" i="1"/>
  <c r="AB79" i="1"/>
  <c r="AB80" i="1"/>
  <c r="AB81" i="1"/>
  <c r="AB82" i="1"/>
  <c r="AB83" i="1"/>
  <c r="AB84" i="1"/>
  <c r="AB85" i="1"/>
  <c r="AB86" i="1"/>
  <c r="AC79" i="1"/>
  <c r="AC80" i="1"/>
  <c r="AC81" i="1"/>
  <c r="AC82" i="1"/>
  <c r="AC83" i="1"/>
  <c r="AC84" i="1"/>
  <c r="AC85" i="1"/>
  <c r="AC86" i="1"/>
  <c r="AD79" i="1"/>
  <c r="AD80" i="1"/>
  <c r="AD81" i="1"/>
  <c r="AD82" i="1"/>
  <c r="AD83" i="1"/>
  <c r="AD84" i="1"/>
  <c r="AD85" i="1"/>
  <c r="AD86" i="1"/>
  <c r="A53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F79" i="1" s="1"/>
  <c r="S79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" i="1"/>
  <c r="H79" i="1" l="1"/>
  <c r="U29" i="1" s="1"/>
  <c r="U69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53" i="1" l="1"/>
  <c r="U55" i="1"/>
  <c r="U51" i="1"/>
  <c r="U61" i="1"/>
  <c r="U28" i="1"/>
  <c r="U9" i="1"/>
  <c r="U64" i="1"/>
  <c r="U54" i="1"/>
  <c r="U40" i="1"/>
  <c r="U75" i="1"/>
  <c r="U70" i="1"/>
  <c r="U47" i="1"/>
  <c r="U41" i="1"/>
  <c r="U63" i="1"/>
  <c r="U27" i="1"/>
  <c r="U15" i="1"/>
  <c r="U36" i="1"/>
  <c r="U79" i="1"/>
  <c r="U48" i="1"/>
  <c r="U76" i="1"/>
  <c r="U37" i="1"/>
  <c r="U32" i="1"/>
  <c r="U12" i="1"/>
  <c r="U30" i="1"/>
  <c r="U20" i="1"/>
  <c r="U17" i="1"/>
  <c r="U38" i="1"/>
  <c r="U5" i="1"/>
  <c r="U78" i="1"/>
  <c r="U31" i="1"/>
  <c r="U16" i="1"/>
  <c r="U14" i="1"/>
  <c r="U10" i="1"/>
  <c r="U24" i="1"/>
  <c r="U13" i="1"/>
  <c r="U35" i="1"/>
  <c r="U11" i="1"/>
  <c r="U62" i="1"/>
  <c r="U23" i="1"/>
  <c r="U21" i="1"/>
  <c r="U19" i="1"/>
  <c r="U26" i="1"/>
  <c r="U33" i="1"/>
  <c r="U7" i="1"/>
  <c r="U65" i="1"/>
  <c r="U68" i="1"/>
  <c r="U56" i="1"/>
  <c r="U58" i="1"/>
  <c r="U73" i="1"/>
  <c r="U66" i="1"/>
  <c r="U45" i="1"/>
  <c r="U44" i="1"/>
  <c r="U49" i="1"/>
  <c r="U50" i="1"/>
  <c r="U6" i="1"/>
  <c r="U8" i="1"/>
  <c r="U4" i="1"/>
  <c r="U22" i="1"/>
  <c r="U60" i="1"/>
  <c r="U57" i="1"/>
  <c r="U34" i="1"/>
  <c r="U74" i="1"/>
  <c r="U59" i="1"/>
  <c r="U72" i="1"/>
  <c r="U42" i="1"/>
  <c r="U46" i="1"/>
  <c r="U39" i="1"/>
  <c r="U52" i="1"/>
  <c r="U67" i="1"/>
  <c r="U77" i="1"/>
  <c r="U18" i="1"/>
  <c r="U71" i="1"/>
  <c r="U25" i="1"/>
  <c r="U43" i="1"/>
  <c r="I77" i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I79" i="1"/>
  <c r="V77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V79" i="1" l="1"/>
  <c r="V78" i="1"/>
  <c r="V74" i="1"/>
  <c r="V42" i="1"/>
  <c r="V52" i="1"/>
  <c r="V59" i="1"/>
  <c r="V67" i="1"/>
  <c r="V48" i="1"/>
  <c r="V61" i="1"/>
  <c r="V44" i="1"/>
  <c r="V71" i="1"/>
  <c r="V66" i="1"/>
  <c r="V62" i="1"/>
  <c r="V65" i="1"/>
  <c r="V45" i="1"/>
  <c r="V47" i="1"/>
  <c r="V39" i="1"/>
  <c r="V63" i="1"/>
  <c r="V75" i="1"/>
  <c r="V46" i="1"/>
  <c r="V53" i="1"/>
  <c r="V64" i="1"/>
  <c r="V69" i="1"/>
  <c r="V76" i="1"/>
  <c r="V60" i="1"/>
  <c r="V55" i="1"/>
  <c r="V68" i="1"/>
  <c r="V51" i="1"/>
  <c r="V40" i="1"/>
  <c r="V43" i="1"/>
  <c r="V58" i="1"/>
  <c r="V70" i="1"/>
  <c r="V73" i="1"/>
  <c r="V49" i="1"/>
  <c r="V41" i="1"/>
  <c r="V54" i="1"/>
  <c r="V56" i="1"/>
  <c r="V72" i="1"/>
  <c r="V57" i="1"/>
  <c r="K75" i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Y2" i="1"/>
  <c r="G78" i="1" l="1"/>
  <c r="P44" i="1"/>
  <c r="N75" i="1"/>
  <c r="L69" i="1"/>
  <c r="M63" i="1"/>
  <c r="M64" i="1" s="1"/>
  <c r="M65" i="1" s="1"/>
  <c r="M66" i="1" s="1"/>
  <c r="G79" i="1" l="1"/>
  <c r="T3" i="1" s="1"/>
  <c r="T53" i="1"/>
  <c r="T29" i="1"/>
  <c r="T26" i="1"/>
  <c r="T19" i="1"/>
  <c r="T38" i="1"/>
  <c r="T42" i="1"/>
  <c r="T28" i="1"/>
  <c r="T61" i="1"/>
  <c r="T21" i="1"/>
  <c r="T10" i="1"/>
  <c r="T35" i="1"/>
  <c r="T59" i="1"/>
  <c r="T22" i="1"/>
  <c r="T55" i="1"/>
  <c r="T16" i="1"/>
  <c r="T32" i="1"/>
  <c r="T62" i="1"/>
  <c r="T70" i="1"/>
  <c r="T25" i="1"/>
  <c r="T41" i="1"/>
  <c r="T7" i="1"/>
  <c r="T23" i="1"/>
  <c r="T27" i="1"/>
  <c r="T14" i="1"/>
  <c r="T56" i="1"/>
  <c r="T30" i="1"/>
  <c r="T63" i="1"/>
  <c r="T45" i="1"/>
  <c r="T18" i="1"/>
  <c r="T72" i="1"/>
  <c r="T11" i="1"/>
  <c r="T31" i="1"/>
  <c r="T69" i="1"/>
  <c r="T5" i="1"/>
  <c r="T75" i="1"/>
  <c r="T40" i="1"/>
  <c r="T66" i="1"/>
  <c r="T47" i="1"/>
  <c r="T9" i="1"/>
  <c r="T46" i="1"/>
  <c r="T24" i="1"/>
  <c r="T39" i="1"/>
  <c r="T36" i="1"/>
  <c r="T6" i="1"/>
  <c r="T4" i="1"/>
  <c r="T58" i="1"/>
  <c r="T33" i="1"/>
  <c r="T44" i="1"/>
  <c r="T17" i="1"/>
  <c r="T15" i="1"/>
  <c r="T51" i="1"/>
  <c r="T20" i="1"/>
  <c r="T13" i="1"/>
  <c r="T77" i="1"/>
  <c r="T74" i="1"/>
  <c r="T73" i="1"/>
  <c r="T64" i="1"/>
  <c r="T68" i="1"/>
  <c r="T48" i="1"/>
  <c r="T57" i="1"/>
  <c r="T60" i="1"/>
  <c r="T8" i="1"/>
  <c r="P45" i="1"/>
  <c r="N76" i="1"/>
  <c r="L70" i="1"/>
  <c r="M67" i="1"/>
  <c r="T54" i="1" l="1"/>
  <c r="T52" i="1"/>
  <c r="T12" i="1"/>
  <c r="T37" i="1"/>
  <c r="T79" i="1"/>
  <c r="T43" i="1"/>
  <c r="T50" i="1"/>
  <c r="T78" i="1"/>
  <c r="T67" i="1"/>
  <c r="T71" i="1"/>
  <c r="T76" i="1"/>
  <c r="T65" i="1"/>
  <c r="T49" i="1"/>
  <c r="T34" i="1"/>
  <c r="P46" i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27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P51" i="1" l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<sst xmlns="http://schemas.openxmlformats.org/spreadsheetml/2006/main" count="896" uniqueCount="542">
  <si>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</si>
  <si>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</si>
  <si>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</si>
  <si>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</si>
  <si>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</si>
  <si>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</si>
  <si>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</si>
  <si>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</si>
  <si>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</si>
  <si>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</si>
  <si>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</si>
  <si>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</si>
  <si>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</si>
  <si>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</si>
  <si>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</si>
  <si>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</si>
  <si>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</si>
  <si>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</si>
  <si>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</si>
  <si>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</si>
  <si>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</si>
  <si>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</si>
  <si>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</si>
  <si>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</si>
  <si>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</si>
  <si>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</si>
  <si>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</si>
  <si>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</si>
  <si>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</si>
  <si>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</si>
  <si>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</si>
  <si>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</si>
  <si>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</si>
  <si>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</si>
  <si>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</si>
  <si>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</si>
  <si>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</si>
  <si>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</si>
  <si>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</si>
  <si>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</si>
  <si>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</si>
  <si>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</si>
  <si>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</si>
  <si>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</si>
  <si>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</si>
  <si>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</si>
  <si>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</si>
  <si>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</si>
  <si>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</si>
  <si>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</si>
  <si>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</si>
  <si>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</si>
  <si>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</si>
  <si>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</si>
  <si>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</si>
  <si>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</si>
  <si>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</si>
  <si>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</si>
  <si>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</si>
  <si>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</si>
  <si>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</si>
  <si>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</si>
  <si>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</si>
  <si>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</si>
  <si>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</si>
  <si>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</si>
  <si>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</si>
  <si>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</si>
  <si>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</si>
  <si>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</si>
  <si>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</si>
  <si>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</si>
  <si>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</si>
  <si>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</si>
  <si>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</si>
  <si>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</si>
  <si>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</si>
  <si>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</si>
  <si>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</si>
  <si>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</si>
  <si>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</si>
  <si>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</si>
  <si>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</si>
  <si>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</si>
  <si>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</si>
  <si>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</si>
  <si>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</si>
  <si>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</si>
  <si>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</si>
  <si>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</si>
  <si>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</si>
  <si>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</si>
  <si>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</si>
  <si>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</si>
  <si>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</si>
  <si>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</si>
  <si>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</si>
  <si>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</si>
  <si>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</si>
  <si>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</si>
  <si>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</si>
  <si>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</si>
  <si>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</si>
  <si>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</si>
  <si>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</si>
  <si>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</si>
  <si>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</si>
  <si>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</si>
  <si>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</si>
  <si>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</si>
  <si>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</si>
  <si>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</si>
  <si>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</si>
  <si>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</si>
  <si>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</si>
  <si>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</si>
  <si>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</si>
  <si>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</si>
  <si>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</si>
  <si>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</si>
  <si>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</si>
  <si>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</si>
  <si>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</si>
  <si>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</si>
  <si>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</si>
  <si>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</si>
  <si>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</si>
  <si>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</si>
  <si>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</si>
  <si>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</si>
  <si>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</si>
  <si>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</si>
  <si>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</si>
  <si>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</si>
  <si>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</si>
  <si>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</si>
  <si>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</si>
  <si>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</si>
  <si>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</si>
  <si>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</si>
  <si>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</si>
  <si>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</si>
  <si>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</si>
  <si>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</si>
  <si>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</si>
  <si>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</si>
  <si>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</si>
  <si>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</si>
  <si>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</si>
  <si>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</si>
  <si>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</si>
  <si>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</si>
  <si>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</si>
  <si>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</si>
  <si>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</si>
  <si>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</si>
  <si>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</si>
  <si>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</si>
  <si>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</si>
  <si>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</si>
  <si>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</si>
  <si>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</si>
  <si>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</si>
  <si>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</si>
  <si>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</si>
  <si>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</si>
  <si>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</si>
  <si>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</si>
  <si>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</si>
  <si>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</si>
  <si>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</si>
  <si>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</si>
  <si>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</si>
  <si>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</si>
  <si>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</si>
  <si>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</si>
  <si>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</si>
  <si>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</si>
  <si>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</si>
  <si>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</si>
  <si>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</si>
  <si>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</si>
  <si>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</si>
  <si>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</si>
  <si>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</si>
  <si>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</si>
  <si>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</si>
  <si>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</si>
  <si>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</si>
  <si>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</si>
  <si>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</si>
  <si>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</si>
  <si>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</si>
  <si>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</si>
  <si>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</si>
  <si>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</si>
  <si>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</si>
  <si>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</si>
  <si>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</si>
  <si>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</si>
  <si>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</si>
  <si>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</si>
  <si>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</si>
  <si>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</si>
  <si>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</si>
  <si>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</si>
  <si>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</si>
  <si>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</si>
  <si>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</si>
  <si>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</si>
  <si>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</si>
  <si>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</si>
  <si>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</si>
  <si>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</si>
  <si>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</si>
  <si>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</si>
  <si>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</si>
  <si>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</si>
  <si>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</si>
  <si>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</si>
  <si>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</si>
  <si>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</si>
  <si>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</si>
  <si>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</si>
  <si>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</si>
  <si>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</si>
  <si>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</si>
  <si>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</si>
  <si>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</si>
  <si>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</si>
  <si>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</si>
  <si>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</si>
  <si>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</si>
  <si>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</si>
  <si>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</si>
  <si>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</si>
  <si>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</si>
  <si>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</si>
  <si>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</si>
  <si>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</si>
  <si>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</si>
  <si>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</si>
  <si>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</si>
  <si>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</si>
  <si>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</si>
  <si>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</si>
  <si>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</si>
  <si>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</si>
  <si>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</si>
  <si>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</si>
  <si>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</si>
  <si>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</si>
  <si>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</si>
  <si>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</si>
  <si>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</si>
  <si>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</si>
  <si>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</si>
  <si>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</si>
  <si>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</si>
  <si>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</si>
  <si>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</si>
  <si>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</si>
  <si>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</si>
  <si>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</si>
  <si>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</si>
  <si>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</si>
  <si>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</si>
  <si>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</si>
  <si>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</si>
  <si>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</si>
  <si>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</si>
  <si>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</si>
  <si>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</si>
  <si>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</si>
  <si>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</si>
  <si>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</si>
  <si>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</si>
  <si>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</si>
  <si>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</si>
  <si>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</si>
  <si>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</si>
  <si>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</si>
  <si>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</si>
  <si>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</si>
  <si>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</si>
  <si>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</si>
  <si>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</si>
  <si>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</si>
  <si>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</si>
  <si>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</si>
  <si>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</si>
  <si>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</si>
  <si>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</si>
  <si>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</si>
  <si>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</si>
  <si>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</si>
  <si>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</si>
  <si>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</si>
  <si>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</si>
  <si>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</si>
  <si>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</si>
  <si>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</si>
  <si>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</si>
  <si>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</si>
  <si>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</si>
  <si>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</si>
  <si>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</si>
  <si>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</si>
  <si>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</si>
  <si>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</si>
  <si>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</si>
  <si>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</si>
  <si>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</si>
  <si>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</si>
  <si>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</si>
  <si>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</si>
  <si>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</si>
  <si>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</si>
  <si>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</si>
  <si>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</si>
  <si>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</si>
  <si>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</si>
  <si>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</si>
  <si>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</si>
  <si>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</si>
  <si>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</si>
  <si>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</si>
  <si>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</si>
  <si>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</si>
  <si>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</si>
  <si>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</si>
  <si>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</si>
  <si>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</si>
  <si>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</si>
  <si>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</si>
  <si>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</si>
  <si>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</si>
  <si>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</si>
  <si>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</si>
  <si>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</si>
  <si>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</si>
  <si>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</si>
  <si>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</si>
  <si>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</si>
  <si>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</si>
  <si>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</si>
  <si>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</si>
  <si>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</si>
  <si>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</si>
  <si>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</si>
  <si>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</si>
  <si>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</si>
  <si>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</si>
  <si>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</si>
  <si>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</si>
  <si>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</si>
  <si>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</si>
  <si>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</si>
  <si>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</si>
  <si>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</si>
  <si>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</si>
  <si>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</si>
  <si>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</si>
  <si>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</si>
  <si>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</si>
  <si>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</si>
  <si>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</si>
  <si>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</si>
  <si>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</si>
  <si>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</si>
  <si>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</si>
  <si>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</si>
  <si>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</si>
  <si>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</si>
  <si>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</si>
  <si>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</si>
  <si>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</si>
  <si>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</si>
  <si>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</si>
  <si>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</si>
  <si>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</si>
  <si>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</si>
  <si>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</si>
  <si>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</si>
  <si>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</si>
  <si>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</si>
  <si>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</si>
  <si>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</si>
  <si>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</si>
  <si>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</si>
  <si>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</si>
  <si>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</si>
  <si>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</si>
  <si>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</si>
  <si>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</si>
  <si>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</si>
  <si>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</si>
  <si>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</si>
  <si>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</si>
  <si>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</si>
  <si>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</si>
  <si>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</si>
  <si>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</si>
  <si>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</si>
  <si>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</si>
  <si>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</si>
  <si>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</si>
  <si>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</si>
  <si>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</si>
  <si>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</si>
  <si>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</si>
  <si>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</si>
  <si>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</si>
  <si>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</si>
  <si>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</si>
  <si>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</si>
  <si>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</si>
  <si>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</si>
  <si>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</si>
  <si>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</si>
  <si>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</si>
  <si>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</si>
  <si>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</si>
  <si>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</si>
  <si>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</si>
  <si>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</si>
  <si>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</si>
  <si>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</si>
  <si>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</si>
  <si>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</si>
  <si>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</si>
  <si>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</si>
  <si>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</si>
  <si>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</si>
  <si>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</si>
  <si>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</si>
  <si>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</si>
  <si>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</si>
  <si>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</si>
  <si>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</si>
  <si>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</si>
  <si>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</si>
  <si>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</si>
  <si>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</si>
  <si>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</si>
  <si>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</si>
  <si>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</si>
  <si>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</si>
  <si>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</si>
  <si>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</si>
  <si>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</si>
  <si>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</si>
  <si>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</si>
  <si>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</si>
  <si>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</si>
  <si>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</si>
  <si>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</si>
  <si>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</si>
  <si>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</si>
  <si>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</si>
  <si>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</si>
  <si>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</si>
  <si>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</si>
  <si>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</si>
  <si>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</si>
  <si>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</si>
  <si>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</si>
  <si>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</si>
  <si>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</si>
  <si>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</si>
  <si>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</si>
  <si>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</si>
  <si>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</si>
  <si>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</si>
  <si>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</si>
  <si>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</si>
  <si>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</si>
  <si>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</si>
  <si>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</si>
  <si>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</si>
  <si>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</si>
  <si>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</si>
  <si>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</si>
  <si>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</si>
  <si>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</si>
  <si>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</si>
  <si>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</si>
  <si>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</si>
  <si>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</si>
  <si>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</si>
  <si>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</si>
  <si>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</si>
  <si>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</si>
  <si>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</si>
  <si>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</si>
  <si>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</si>
  <si>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</si>
  <si>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</si>
  <si>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</si>
  <si>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</si>
  <si>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</si>
  <si>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</si>
  <si>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</si>
  <si>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</si>
  <si>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</si>
  <si>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</si>
  <si>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</si>
  <si>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</si>
  <si>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</si>
  <si>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</si>
  <si>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</si>
  <si>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</si>
  <si>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</si>
  <si>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</si>
  <si>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</si>
  <si>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</si>
  <si>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</si>
  <si>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</si>
  <si>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</si>
  <si>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</si>
  <si>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</si>
  <si>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</si>
  <si>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</si>
  <si>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</si>
  <si>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</si>
  <si>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</si>
  <si>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</si>
  <si>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</si>
  <si>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</si>
  <si>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</si>
  <si>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Правый</t>
  </si>
  <si>
    <t>100 ml</t>
  </si>
  <si>
    <t>Shunmei 0,6</t>
  </si>
  <si>
    <t>Shunmei 0,7</t>
  </si>
  <si>
    <t>12:48</t>
  </si>
  <si>
    <t>стеноз дист/3 до 30%</t>
  </si>
  <si>
    <t>Приустьевой стеноз 30%. При катетеризации устья ПКА вызван вазоспазм приустьевого стеноза, вазоспазм купирован нитратами, остаточный стеноз до 30%. Стеноз проксимального сегмента 30%, стеноз среднего сегмента до 40%.   Антеградный кровоток TIMI III.</t>
  </si>
  <si>
    <t>Совместно с д/кардиологом: с учетом клинических данных, ЭКГ и КАГ рекомендовано стентирование ОА</t>
  </si>
  <si>
    <t>Зулфугаров Б.М.О</t>
  </si>
  <si>
    <r>
      <t xml:space="preserve">стеноз проксимального сегмента с переходом на ср/3 30%, стеноз устья ВТК до 50% , стеноз дистального сегмента </t>
    </r>
    <r>
      <rPr>
        <b/>
        <u/>
        <sz val="11"/>
        <color theme="1"/>
        <rFont val="Arial Narrow"/>
        <family val="2"/>
        <charset val="204"/>
      </rPr>
      <t>80%</t>
    </r>
    <r>
      <rPr>
        <sz val="11"/>
        <color theme="1"/>
        <rFont val="Arial Narrow"/>
        <family val="2"/>
        <charset val="204"/>
      </rPr>
      <t>.  Антеградный кровоток TIMI III.</t>
    </r>
  </si>
  <si>
    <t xml:space="preserve">Устье ствола ЛКА катетеризировано проводниковым катетером Launcher EBU 3.5 6Fr. Коронарный проводник Shunmei 0/7 заведен в дистальный сегмент ОА. Выполнена ангиопластика значимого стеноза ОА БК Колибри 2.0-15. В зону стеноза дистального сегмента имплантирован DES Resolute Integrity 2,5 x 22 мм, давлением 14 атм.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ОА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</si>
  <si>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r>
      <rPr>
        <b/>
        <sz val="11"/>
        <color theme="1"/>
        <rFont val="Arial Narrow"/>
        <family val="2"/>
        <charset val="204"/>
      </rPr>
      <t>состояние после стентирования ПНА (1 DES) от 04.02.25</t>
    </r>
    <r>
      <rPr>
        <sz val="11"/>
        <color theme="1"/>
        <rFont val="Arial Narrow"/>
        <family val="2"/>
        <charset val="204"/>
      </rPr>
      <t xml:space="preserve">. Определяется стеноз устья до 30%, стент проходим, без признаков тромбоза и рестеноза, контрастируется ДВ2 со стенозом устья 80%, ДВ1 не контрастируется, компрометирована при первичном ЧКВ. Кровоток по ПНА и ДВ2  - ближе 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</si>
</sst>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u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45696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0.71527777777777779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0.72222222222222221</v>
      </c>
      <c r="C10" s="54"/>
      <c r="D10" s="94" t="s">
        <v>173</v>
      </c>
      <c r="E10" s="92"/>
      <c r="F10" s="92"/>
      <c r="G10" s="23" t="s">
        <v>167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24710</v>
      </c>
      <c r="C12" s="11"/>
      <c r="D12" s="94" t="s">
        <v>302</v>
      </c>
      <c r="E12" s="92"/>
      <c r="F12" s="92"/>
      <c r="G12" s="23" t="s">
        <v>523</v>
      </c>
      <c r="H12" s="25"/>
    </row>
    <row r="13" spans="1:8" ht="15.75">
      <c r="A13" s="14" t="s">
        <v>10</v>
      </c>
      <c r="B13" s="29">
        <f>DATEDIF(B12,B8,"y")</f>
        <v>57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3158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534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4850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9.2149999999999999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535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536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537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22" sqref="I22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209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45696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0.72222222222222221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0.75694444444444453</v>
      </c>
      <c r="C14" s="11"/>
      <c r="D14" s="94" t="s">
        <v>173</v>
      </c>
      <c r="E14" s="92"/>
      <c r="F14" s="92"/>
      <c r="G14" s="79" t="str">
        <f>КАГ!G10</f>
        <v>Сугера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3.4722222222222321E-2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Зулфугаров Б.М.О</v>
      </c>
      <c r="C16" s="199">
        <f>LEN(КАГ!B11)</f>
        <v>16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24710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3158</v>
      </c>
      <c r="C19" s="68"/>
      <c r="D19" s="68"/>
      <c r="E19" s="68"/>
      <c r="F19" s="68"/>
      <c r="G19" s="164" t="s">
        <v>397</v>
      </c>
      <c r="H19" s="179" t="str">
        <f>КАГ!H15</f>
        <v>12:48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4850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9.2149999999999999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540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49" t="s">
        <v>527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дист/3 до 30%
Бассейн ПНА:   состояние после стентирования ПНА (1 DES) от 04.02.25. Определяется стеноз устья до 30%, стент проходим, без признаков тромбоза и рестеноза, контрастируется ДВ2 со стенозом устья 80%, ДВ1 не контрастируется, компрометирована при первичном ЧКВ. Кровоток по ПНА и ДВ2  - ближе к TIMI III. 
Бассейн  ОА:   стеноз проксимального сегмента с переходом на ср/3 30%, стеноз устья ВТК до 50% , стеноз дистального сегмента 80%.  Антеградный кровоток TIMI III.
Бассейн ПКА:   Приустьевой стеноз 30%. При катетеризации устья ПКА вызван вазоспазм приустьевого стеноза, вазоспазм купирован нитратами, остаточный стеноз до 30%. Стеноз проксимального сегмента 30%, стеноз среднего сегмента до 40%.   Антеградный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2" sqref="C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45696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Зулфугаров Б.М.О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24710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57</v>
      </c>
    </row>
    <row r="7" spans="1:4">
      <c r="A7" s="37"/>
      <c r="B7"/>
      <c r="C7" s="100" t="s">
        <v>12</v>
      </c>
      <c r="D7" s="102">
        <f>КАГ!$B$14</f>
        <v>3158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45696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533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322</v>
      </c>
      <c r="C17" s="134" t="s">
        <v>438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0" zoomScaleNormal="100" workbookViewId="0">
      <selection activeCell="AM53" sqref="AM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532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 0,6</v>
      </c>
      <c r="X52" s="114" t="str">
        <f>IFERROR(INDEX(Расходка[Наименование расходного материала],MATCH(Расходка[[#This Row],[№]],Поиск_расходки[Индекс7],0)),"")</f>
        <v>Shunmei 0,6</v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533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Shunmei 0,7</v>
      </c>
      <c r="X53" s="114" t="str">
        <f>IFERROR(INDEX(Расходка[Наименование расходного материала],MATCH(Расходка[[#This Row],[№]],Поиск_расходки[Индекс7],0)),"")</f>
        <v>Shunmei 0,7</v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5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BMS, Integtity</v>
      </c>
      <c r="X56" s="114" t="str">
        <f>IFERROR(INDEX(Расходка[Наименование расходного материала],MATCH(Расходка[[#This Row],[№]],Поиск_расходки[Индекс7],0)),"")</f>
        <v>BMS, Integtity</v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Calipso</v>
      </c>
      <c r="X57" s="114" t="str">
        <f>IFERROR(INDEX(Расходка[Наименование расходного материала],MATCH(Расходка[[#This Row],[№]],Поиск_расходки[Индекс7],0)),"")</f>
        <v>DES, Calipso</v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4" t="s">
        <v>528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Metafor</v>
      </c>
      <c r="X58" s="114" t="str">
        <f>IFERROR(INDEX(Расходка[Наименование расходного материала],MATCH(Расходка[[#This Row],[№]],Поиск_расходки[Индекс7],0)),"")</f>
        <v>DES, Metafor</v>
      </c>
      <c r="Y58" s="114" t="str">
        <f>IFERROR(INDEX(Расходка[Наименование расходного материала],MATCH(Расходка[[#This Row],[№]],Поиск_расходки[Индекс8],0)),"")</f>
        <v>DES, Metafor</v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NanoMed</v>
      </c>
      <c r="X59" s="114" t="str">
        <f>IFERROR(INDEX(Расходка[Наименование расходного материала],MATCH(Расходка[[#This Row],[№]],Поиск_расходки[Индекс7],0)),"")</f>
        <v>DES, NanoMed</v>
      </c>
      <c r="Y59" s="114" t="str">
        <f>IFERROR(INDEX(Расходка[Наименование расходного материала],MATCH(Расходка[[#This Row],[№]],Поиск_расходки[Индекс8],0)),"")</f>
        <v>DES, NanoMed</v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1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0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0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1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1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Firehawk</v>
      </c>
      <c r="X62" s="114" t="str">
        <f>IFERROR(INDEX(Расходка[Наименование расходного материала],MATCH(Расходка[[#This Row],[№]],Поиск_расходки[Индекс7],0)),"")</f>
        <v>DES, Firehawk</v>
      </c>
      <c r="Y62" s="114" t="str">
        <f>IFERROR(INDEX(Расходка[Наименование расходного материала],MATCH(Расходка[[#This Row],[№]],Поиск_расходки[Индекс8],0)),"")</f>
        <v>DES, Firehawk</v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3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4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4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5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5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6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6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7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7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68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68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69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9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1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0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1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5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6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7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7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78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8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79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9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9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468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2025-02-08T17:19:04Z</cp:lastPrinted>
  <dcterms:created xsi:type="dcterms:W3CDTF">2015-06-05T18:19:34Z</dcterms:created>
  <dcterms:modified xsi:type="dcterms:W3CDTF">2025-02-08T17:19:07Z</dcterms:modified>
</cp:coreProperties>
</file>