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80" i="1"/>
  <c r="S79" i="1"/>
  <c r="S77" i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U4" i="1"/>
  <c r="U3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U57" i="1" l="1"/>
  <c r="H81" i="1"/>
  <c r="U47" i="1"/>
  <c r="U52" i="1"/>
  <c r="U39" i="1"/>
  <c r="J81" i="1"/>
  <c r="W81" i="1" s="1"/>
  <c r="U61" i="1"/>
  <c r="U70" i="1"/>
  <c r="U46" i="1"/>
  <c r="U81" i="1"/>
  <c r="U66" i="1"/>
  <c r="U73" i="1"/>
  <c r="U58" i="1"/>
  <c r="U56" i="1"/>
  <c r="U68" i="1"/>
  <c r="U53" i="1"/>
  <c r="U42" i="1"/>
  <c r="U74" i="1"/>
  <c r="U44" i="1"/>
  <c r="U75" i="1"/>
  <c r="U40" i="1"/>
  <c r="U54" i="1"/>
  <c r="U64" i="1"/>
  <c r="U69" i="1"/>
  <c r="U72" i="1"/>
  <c r="U45" i="1"/>
  <c r="U60" i="1"/>
  <c r="U55" i="1"/>
  <c r="U51" i="1"/>
  <c r="U59" i="1"/>
  <c r="U49" i="1"/>
  <c r="W79" i="1"/>
  <c r="W2" i="1"/>
  <c r="I78" i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U6" i="1" l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34" i="1"/>
  <c r="T24" i="1"/>
  <c r="T75" i="1"/>
  <c r="T48" i="1"/>
  <c r="T64" i="1"/>
  <c r="T73" i="1"/>
  <c r="T74" i="1"/>
  <c r="T77" i="1"/>
  <c r="T36" i="1"/>
  <c r="T46" i="1"/>
  <c r="T66" i="1"/>
  <c r="T5" i="1"/>
  <c r="T20" i="1"/>
  <c r="T51" i="1"/>
  <c r="T15" i="1"/>
  <c r="T17" i="1"/>
  <c r="T44" i="1"/>
  <c r="T33" i="1"/>
  <c r="T58" i="1"/>
  <c r="T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68" i="1" l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<sst xmlns="http://schemas.openxmlformats.org/spreadsheetml/2006/main" count="906" uniqueCount="544">
  <si>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</si>
  <si>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</si>
  <si>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</si>
  <si>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</si>
  <si>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</si>
  <si>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</si>
  <si>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</si>
  <si>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</si>
  <si>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</si>
  <si>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</si>
  <si>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</si>
  <si>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</si>
  <si>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</si>
  <si>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</si>
  <si>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</si>
  <si>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</si>
  <si>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</si>
  <si>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</si>
  <si>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</si>
  <si>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</si>
  <si>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</si>
  <si>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</si>
  <si>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</si>
  <si>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</si>
  <si>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</si>
  <si>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</si>
  <si>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</si>
  <si>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</si>
  <si>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</si>
  <si>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</si>
  <si>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</si>
  <si>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</si>
  <si>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</si>
  <si>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</si>
  <si>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</si>
  <si>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</si>
  <si>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</si>
  <si>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</si>
  <si>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</si>
  <si>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</si>
  <si>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</si>
  <si>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</si>
  <si>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</si>
  <si>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</si>
  <si>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</si>
  <si>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</si>
  <si>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</si>
  <si>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</si>
  <si>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</si>
  <si>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</si>
  <si>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</si>
  <si>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</si>
  <si>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</si>
  <si>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</si>
  <si>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</si>
  <si>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</si>
  <si>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</si>
  <si>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</si>
  <si>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</si>
  <si>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</si>
  <si>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</si>
  <si>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</si>
  <si>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</si>
  <si>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</si>
  <si>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</si>
  <si>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</si>
  <si>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</si>
  <si>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</si>
  <si>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</si>
  <si>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</si>
  <si>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</si>
  <si>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</si>
  <si>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</si>
  <si>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</si>
  <si>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</si>
  <si>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</si>
  <si>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</si>
  <si>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</si>
  <si>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</si>
  <si>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</si>
  <si>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</si>
  <si>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</si>
  <si>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</si>
  <si>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</si>
  <si>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</si>
  <si>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</si>
  <si>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</si>
  <si>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</si>
  <si>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</si>
  <si>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</si>
  <si>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</si>
  <si>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</si>
  <si>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</si>
  <si>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</si>
  <si>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</si>
  <si>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</si>
  <si>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</si>
  <si>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</si>
  <si>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</si>
  <si>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</si>
  <si>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</si>
  <si>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</si>
  <si>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</si>
  <si>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</si>
  <si>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</si>
  <si>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</si>
  <si>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</si>
  <si>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</si>
  <si>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</si>
  <si>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</si>
  <si>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</si>
  <si>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</si>
  <si>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</si>
  <si>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</si>
  <si>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</si>
  <si>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</si>
  <si>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</si>
  <si>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</si>
  <si>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</si>
  <si>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</si>
  <si>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</si>
  <si>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</si>
  <si>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</si>
  <si>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</si>
  <si>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</si>
  <si>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</si>
  <si>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</si>
  <si>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</si>
  <si>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</si>
  <si>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</si>
  <si>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</si>
  <si>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</si>
  <si>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</si>
  <si>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</si>
  <si>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</si>
  <si>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</si>
  <si>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</si>
  <si>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</si>
  <si>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</si>
  <si>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</si>
  <si>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</si>
  <si>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</si>
  <si>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</si>
  <si>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</si>
  <si>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</si>
  <si>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</si>
  <si>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</si>
  <si>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</si>
  <si>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</si>
  <si>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</si>
  <si>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</si>
  <si>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</si>
  <si>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</si>
  <si>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</si>
  <si>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</si>
  <si>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</si>
  <si>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</si>
  <si>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</si>
  <si>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</si>
  <si>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</si>
  <si>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</si>
  <si>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</si>
  <si>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</si>
  <si>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</si>
  <si>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</si>
  <si>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</si>
  <si>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</si>
  <si>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</si>
  <si>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</si>
  <si>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</si>
  <si>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</si>
  <si>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</si>
  <si>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</si>
  <si>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</si>
  <si>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</si>
  <si>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</si>
  <si>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</si>
  <si>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</si>
  <si>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</si>
  <si>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</si>
  <si>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</si>
  <si>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</si>
  <si>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</si>
  <si>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</si>
  <si>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</si>
  <si>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</si>
  <si>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</si>
  <si>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</si>
  <si>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</si>
  <si>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</si>
  <si>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</si>
  <si>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</si>
  <si>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</si>
  <si>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</si>
  <si>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</si>
  <si>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</si>
  <si>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</si>
  <si>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</si>
  <si>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</si>
  <si>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</si>
  <si>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</si>
  <si>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</si>
  <si>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</si>
  <si>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</si>
  <si>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</si>
  <si>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</si>
  <si>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</si>
  <si>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</si>
  <si>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</si>
  <si>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</si>
  <si>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</si>
  <si>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</si>
  <si>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</si>
  <si>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</si>
  <si>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</si>
  <si>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</si>
  <si>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</si>
  <si>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</si>
  <si>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</si>
  <si>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</si>
  <si>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</si>
  <si>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</si>
  <si>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</si>
  <si>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</si>
  <si>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</si>
  <si>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</si>
  <si>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</si>
  <si>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</si>
  <si>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</si>
  <si>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</si>
  <si>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</si>
  <si>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</si>
  <si>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</si>
  <si>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</si>
  <si>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</si>
  <si>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</si>
  <si>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</si>
  <si>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</si>
  <si>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</si>
  <si>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</si>
  <si>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</si>
  <si>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</si>
  <si>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</si>
  <si>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</si>
  <si>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</si>
  <si>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</si>
  <si>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</si>
  <si>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</si>
  <si>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</si>
  <si>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</si>
  <si>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</si>
  <si>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</si>
  <si>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</si>
  <si>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</si>
  <si>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</si>
  <si>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</si>
  <si>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</si>
  <si>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</si>
  <si>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</si>
  <si>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</si>
  <si>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</si>
  <si>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</si>
  <si>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</si>
  <si>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</si>
  <si>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</si>
  <si>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</si>
  <si>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</si>
  <si>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</si>
  <si>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</si>
  <si>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</si>
  <si>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</si>
  <si>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</si>
  <si>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</si>
  <si>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</si>
  <si>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</si>
  <si>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</si>
  <si>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</si>
  <si>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</si>
  <si>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</si>
  <si>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</si>
  <si>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</si>
  <si>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</si>
  <si>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</si>
  <si>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</si>
  <si>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</si>
  <si>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</si>
  <si>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</si>
  <si>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</si>
  <si>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</si>
  <si>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</si>
  <si>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</si>
  <si>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</si>
  <si>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</si>
  <si>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</si>
  <si>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</si>
  <si>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</si>
  <si>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</si>
  <si>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</si>
  <si>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</si>
  <si>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</si>
  <si>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</si>
  <si>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</si>
  <si>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</si>
  <si>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</si>
  <si>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</si>
  <si>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</si>
  <si>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</si>
  <si>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</si>
  <si>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</si>
  <si>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</si>
  <si>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</si>
  <si>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</si>
  <si>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</si>
  <si>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</si>
  <si>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</si>
  <si>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</si>
  <si>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</si>
  <si>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</si>
  <si>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</si>
  <si>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</si>
  <si>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</si>
  <si>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</si>
  <si>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</si>
  <si>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</si>
  <si>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</si>
  <si>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</si>
  <si>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</si>
  <si>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</si>
  <si>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</si>
  <si>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</si>
  <si>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</si>
  <si>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</si>
  <si>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</si>
  <si>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</si>
  <si>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</si>
  <si>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</si>
  <si>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</si>
  <si>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</si>
  <si>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</si>
  <si>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</si>
  <si>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</si>
  <si>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</si>
  <si>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</si>
  <si>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</si>
  <si>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</si>
  <si>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</si>
  <si>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</si>
  <si>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</si>
  <si>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</si>
  <si>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</si>
  <si>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</si>
  <si>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</si>
  <si>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</si>
  <si>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</si>
  <si>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</si>
  <si>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</si>
  <si>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</si>
  <si>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</si>
  <si>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</si>
  <si>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</si>
  <si>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</si>
  <si>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</si>
  <si>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</si>
  <si>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</si>
  <si>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</si>
  <si>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</si>
  <si>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</si>
  <si>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</si>
  <si>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</si>
  <si>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</si>
  <si>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</si>
  <si>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</si>
  <si>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</si>
  <si>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</si>
  <si>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</si>
  <si>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</si>
  <si>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</si>
  <si>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</si>
  <si>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</si>
  <si>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</si>
  <si>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</si>
  <si>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</si>
  <si>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</si>
  <si>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</si>
  <si>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</si>
  <si>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</si>
  <si>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</si>
  <si>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</si>
  <si>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</si>
  <si>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</si>
  <si>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</si>
  <si>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</si>
  <si>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</si>
  <si>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</si>
  <si>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</si>
  <si>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</si>
  <si>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</si>
  <si>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</si>
  <si>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</si>
  <si>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</si>
  <si>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</si>
  <si>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</si>
  <si>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</si>
  <si>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</si>
  <si>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</si>
  <si>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</si>
  <si>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</si>
  <si>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</si>
  <si>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</si>
  <si>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</si>
  <si>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</si>
  <si>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</si>
  <si>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</si>
  <si>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</si>
  <si>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</si>
  <si>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</si>
  <si>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</si>
  <si>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</si>
  <si>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</si>
  <si>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</si>
  <si>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</si>
  <si>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</si>
  <si>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</si>
  <si>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</si>
  <si>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</si>
  <si>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</si>
  <si>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</si>
  <si>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</si>
  <si>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</si>
  <si>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</si>
  <si>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</si>
  <si>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</si>
  <si>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</si>
  <si>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</si>
  <si>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</si>
  <si>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</si>
  <si>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</si>
  <si>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</si>
  <si>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</si>
  <si>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</si>
  <si>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</si>
  <si>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</si>
  <si>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</si>
  <si>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</si>
  <si>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</si>
  <si>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</si>
  <si>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</si>
  <si>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</si>
  <si>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</si>
  <si>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</si>
  <si>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</si>
  <si>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</si>
  <si>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</si>
  <si>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</si>
  <si>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</si>
  <si>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</si>
  <si>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</si>
  <si>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</si>
  <si>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</si>
  <si>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</si>
  <si>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</si>
  <si>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</si>
  <si>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</si>
  <si>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</si>
  <si>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</si>
  <si>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</si>
  <si>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</si>
  <si>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</si>
  <si>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</si>
  <si>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</si>
  <si>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</si>
  <si>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</si>
  <si>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</si>
  <si>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</si>
  <si>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</si>
  <si>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</si>
  <si>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</si>
  <si>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</si>
  <si>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</si>
  <si>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</si>
  <si>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</si>
  <si>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</si>
  <si>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</si>
  <si>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</si>
  <si>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</si>
  <si>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</si>
  <si>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</si>
  <si>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</si>
  <si>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</si>
  <si>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</si>
  <si>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</si>
  <si>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</si>
  <si>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</si>
  <si>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</si>
  <si>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</si>
  <si>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</si>
  <si>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</si>
  <si>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</si>
  <si>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</si>
  <si>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</si>
  <si>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</si>
  <si>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</si>
  <si>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</si>
  <si>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</si>
  <si>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</si>
  <si>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</si>
  <si>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</si>
  <si>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</si>
  <si>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</si>
  <si>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</si>
  <si>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</si>
  <si>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</si>
  <si>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</si>
  <si>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</si>
  <si>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</si>
  <si>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</si>
  <si>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</si>
  <si>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</si>
  <si>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</si>
  <si>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</si>
  <si>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</si>
  <si>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</si>
  <si>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</si>
  <si>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</si>
  <si>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</si>
  <si>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</si>
  <si>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</si>
  <si>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</si>
  <si>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</si>
  <si>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</si>
  <si>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</si>
  <si>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Макаршанова О.Л.</t>
  </si>
  <si>
    <t>25:24</t>
  </si>
  <si>
    <t xml:space="preserve">Сбалансированный </t>
  </si>
  <si>
    <t>неровности контуров</t>
  </si>
  <si>
    <t xml:space="preserve">эктазия проксимального до 7 мм, неровности контуров проксималльного сегмента, значимые стенозы не определяются. Антеградный кровоток TIMI III. </t>
  </si>
  <si>
    <t>эктазия проксимального  сегмента до 6-7 мм, неровности контуров проксимального сегмента, стенозы среднего сегмента 30%, эктазия дистального сегмента до 3.0 мм, значимые стенозы ОА не определяются. Антеградный кровоток ближе к TIMI III.</t>
  </si>
  <si>
    <t>эктазия проксимального сегмента до 8-9 мм. Острая тотальная окклюзия на уровне среднего сегмента.  Антеградный кровоток TIMI 0. TTG5 (массивный тромбоз). Rentrop 1. Болезнь Кавасаки?</t>
  </si>
  <si>
    <t xml:space="preserve">Совместно с д/кардиологом: с учетом клинических данных, ЭКГ и КАГ рекомендована реканализация бассейна ПКА. </t>
  </si>
  <si>
    <t>100 ml</t>
  </si>
  <si>
    <t>300 ml</t>
  </si>
  <si>
    <t xml:space="preserve">Устье ПКА  катетеризировано проводниковым катетером Launcher JR 4.0 6Fr. Коронарный проводник Shunmei 0.7 и Sion проведены в дистальный сегмента ПКА. Реканаизация выполнена многократными аспирациями (не менее 5 тракций). Получены массивные тромботические массы. Реканализация артерии до TIMI III в 14:03. С учётом массивного тромбоза принято решение в пользу ведения эптифибатида внутривенно болюсно в дозе 180 мкг/кг  (1 флакон). На контрольных съемках на границе среднего и дистального сегментов определяется нестабильный стеноз 80%. В зону стеноза имплантирован DES Resolute Integrity 4.0-38, давлением 20 атм. Постдиллатация выполнена БК NС Аксиома 5.0-8 и Apollo 5.0*10 давлением до 14 атм. 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по ПКА - TIMI III. Ангиографический результат оптимальный. Пациентка в стабильном состоянии транспортируется в ПРИТ для дальнейшего наблюдения и лечения. </t>
  </si>
  <si>
    <t>1) Контроль места пункции, повязка на 6 ч. 2) Инфузия эптифибатида до 12 ч.</t>
  </si>
  <si>
    <t>Apollo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</si>
</sst>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G10" sqref="G10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45699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0.55902777777777779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0.56458333333333333</v>
      </c>
      <c r="C10" s="54"/>
      <c r="D10" s="94" t="s">
        <v>173</v>
      </c>
      <c r="E10" s="92"/>
      <c r="F10" s="92"/>
      <c r="G10" s="23" t="s">
        <v>167</v>
      </c>
      <c r="H10" s="25"/>
    </row>
    <row r="11" spans="1:8" ht="17.25" thickTop="1" thickBot="1">
      <c r="A11" s="88" t="s">
        <v>192</v>
      </c>
      <c r="B11" s="202" t="s">
        <v>531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24345</v>
      </c>
      <c r="C12" s="11"/>
      <c r="D12" s="94" t="s">
        <v>302</v>
      </c>
      <c r="E12" s="92"/>
      <c r="F12" s="92"/>
      <c r="G12" s="23" t="s">
        <v>522</v>
      </c>
      <c r="H12" s="25"/>
    </row>
    <row r="13" spans="1:8" ht="15.75">
      <c r="A13" s="14" t="s">
        <v>10</v>
      </c>
      <c r="B13" s="29">
        <f>DATEDIF(B12,B8,"y")</f>
        <v>58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4027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532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13100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24.89</v>
      </c>
    </row>
    <row r="18" spans="1:8" ht="14.45" customHeight="1">
      <c r="A18" s="56" t="s">
        <v>188</v>
      </c>
      <c r="B18" s="86" t="s">
        <v>533</v>
      </c>
      <c r="C18"/>
      <c r="D18" s="27" t="s">
        <v>210</v>
      </c>
      <c r="E18" s="27"/>
      <c r="F18" s="27"/>
      <c r="G18" s="84" t="s">
        <v>189</v>
      </c>
      <c r="H18" s="85" t="s">
        <v>525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534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535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536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537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538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527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26" sqref="I26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216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45699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0.56458333333333333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0.62847222222222221</v>
      </c>
      <c r="C14" s="11"/>
      <c r="D14" s="94" t="s">
        <v>173</v>
      </c>
      <c r="E14" s="92"/>
      <c r="F14" s="92"/>
      <c r="G14" s="79" t="str">
        <f>КАГ!G10</f>
        <v>Сугера И.В.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6.3888888888888884E-2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Макаршанова О.Л.</v>
      </c>
      <c r="C16" s="199">
        <f>LEN(КАГ!B11)</f>
        <v>16</v>
      </c>
      <c r="D16" s="94" t="s">
        <v>302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24345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4027</v>
      </c>
      <c r="C19" s="68"/>
      <c r="D19" s="68"/>
      <c r="E19" s="68"/>
      <c r="F19" s="68"/>
      <c r="G19" s="164" t="s">
        <v>397</v>
      </c>
      <c r="H19" s="179" t="str">
        <f>КАГ!H15</f>
        <v>25:24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f>КАГ!H16</f>
        <v>13100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24.89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0.5854166666666667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541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539</v>
      </c>
      <c r="C40" s="119"/>
      <c r="D40" s="249" t="s">
        <v>542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540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неровности контуров
Бассейн ПНА:   эктазия проксимального до 7 мм, неровности контуров проксималльного сегмента, значимые стенозы не определяются. Антеградный кровоток TIMI III. 
Бассейн  ОА:   эктазия проксимального  сегмента до 6-7 мм, неровности контуров проксимального сегмента, стенозы среднего сегмента 30%, эктазия дистального сегмента до 3.0 мм, значимые стенозы ОА не определяются. Антеградный кровоток ближе к TIMI III.
Бассейн ПКА:   эктазия проксимального сегмента до 8-9 мм. Острая тотальная окклюзия на уровне среднего сегмента.  Антеградный кровоток TIMI 0. TTG5 (массивный тромбоз). Rentrop 1. Болезнь Кавасаки?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24" sqref="D24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45699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Макаршанова О.Л.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24345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58</v>
      </c>
    </row>
    <row r="7" spans="1:4">
      <c r="A7" s="37"/>
      <c r="B7"/>
      <c r="C7" s="100" t="s">
        <v>12</v>
      </c>
      <c r="D7" s="102">
        <f>КАГ!$B$14</f>
        <v>4027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45699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329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529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314</v>
      </c>
      <c r="C16" s="134"/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512</v>
      </c>
      <c r="C17" s="134" t="s">
        <v>430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543</v>
      </c>
      <c r="C18" s="134" t="s">
        <v>489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3" t="s">
        <v>373</v>
      </c>
      <c r="C19" s="181" t="s">
        <v>404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0" s="154" t="s">
        <v>368</v>
      </c>
      <c r="C20" s="134"/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3" t="s">
        <v>322</v>
      </c>
      <c r="C21" s="134" t="s">
        <v>479</v>
      </c>
      <c r="D21" s="139">
        <v>1</v>
      </c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23" sqref="C2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Sion</v>
      </c>
      <c r="V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4" t="str">
        <f>IFERROR(INDEX(Расходка[Наименование расходного материала],MATCH(Расходка[[#This Row],[№]],Поиск_расходки[Индекс6],0)),"")</f>
        <v>Apollo</v>
      </c>
      <c r="X2" s="114" t="str">
        <f>IFERROR(INDEX(Расходка[Наименование расходного материала],MATCH(Расходка[[#This Row],[№]],Поиск_расходки[Индекс7],0)),"")</f>
        <v>Колибри</v>
      </c>
      <c r="Y2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1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>Sion Black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0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>Sion Blue</v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0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1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2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0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530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543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1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2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3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0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0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0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/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0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/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0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/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0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/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/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0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/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0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/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0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/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0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/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0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/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0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/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1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0</v>
      </c>
      <c r="M79" s="196">
        <f>IF(ISNUMBER(SEARCH('Карта учёта'!$B$21,Расходка[[#This Row],[Наименование расходного материала]])),MAX($M$1:M78)+1,0)</f>
        <v>0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/>
      </c>
      <c r="Z79" s="197" t="str">
        <f>IFERROR(INDEX(Расходка[Наименование расходного материала],MATCH(Расходка[[#This Row],[№]],Поиск_расходки[Индекс9],0)),"")</f>
        <v/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0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/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2025-02-11T12:49:48Z</cp:lastPrinted>
  <dcterms:created xsi:type="dcterms:W3CDTF">2015-06-05T18:19:34Z</dcterms:created>
  <dcterms:modified xsi:type="dcterms:W3CDTF">2025-02-11T12:49:51Z</dcterms:modified>
</cp:coreProperties>
</file>