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U3" i="1" l="1"/>
  <c r="H81" i="1"/>
  <c r="U47" i="1"/>
  <c r="U52" i="1"/>
  <c r="U39" i="1"/>
  <c r="J81" i="1"/>
  <c r="W81" i="1" s="1"/>
  <c r="U61" i="1"/>
  <c r="U70" i="1"/>
  <c r="U46" i="1"/>
  <c r="U81" i="1"/>
  <c r="U66" i="1"/>
  <c r="U73" i="1"/>
  <c r="U58" i="1"/>
  <c r="U56" i="1"/>
  <c r="U68" i="1"/>
  <c r="U53" i="1"/>
  <c r="U42" i="1"/>
  <c r="U74" i="1"/>
  <c r="U44" i="1"/>
  <c r="U75" i="1"/>
  <c r="U40" i="1"/>
  <c r="U54" i="1"/>
  <c r="U64" i="1"/>
  <c r="U69" i="1"/>
  <c r="U72" i="1"/>
  <c r="U45" i="1"/>
  <c r="U60" i="1"/>
  <c r="U55" i="1"/>
  <c r="U51" i="1"/>
  <c r="U59" i="1"/>
  <c r="U49" i="1"/>
  <c r="W79" i="1"/>
  <c r="W2" i="1"/>
  <c r="I78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54" i="1" l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5" i="1"/>
  <c r="T51" i="1"/>
  <c r="T17" i="1"/>
  <c r="T44" i="1"/>
  <c r="T33" i="1"/>
  <c r="T58" i="1"/>
  <c r="T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15" i="1" l="1"/>
  <c r="T66" i="1"/>
  <c r="T46" i="1"/>
  <c r="T20" i="1"/>
  <c r="T36" i="1"/>
  <c r="T77" i="1"/>
  <c r="T64" i="1"/>
  <c r="T48" i="1"/>
  <c r="T74" i="1"/>
  <c r="T75" i="1"/>
  <c r="T73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<sst xmlns="http://schemas.openxmlformats.org/spreadsheetml/2006/main" count="903" uniqueCount="546">
  <si>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</si>
  <si>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</si>
  <si>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</si>
  <si>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</si>
  <si>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</si>
  <si>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</si>
  <si>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</si>
  <si>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</si>
  <si>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</si>
  <si>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</si>
  <si>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</si>
  <si>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</si>
  <si>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</si>
  <si>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</si>
  <si>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</si>
  <si>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</si>
  <si>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</si>
  <si>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</si>
  <si>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</si>
  <si>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</si>
  <si>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</si>
  <si>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</si>
  <si>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</si>
  <si>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</si>
  <si>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</si>
  <si>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</si>
  <si>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</si>
  <si>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</si>
  <si>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</si>
  <si>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</si>
  <si>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</si>
  <si>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</si>
  <si>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</si>
  <si>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</si>
  <si>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</si>
  <si>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</si>
  <si>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</si>
  <si>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</si>
  <si>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</si>
  <si>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</si>
  <si>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</si>
  <si>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</si>
  <si>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</si>
  <si>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</si>
  <si>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</si>
  <si>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</si>
  <si>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</si>
  <si>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</si>
  <si>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</si>
  <si>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</si>
  <si>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</si>
  <si>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</si>
  <si>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</si>
  <si>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</si>
  <si>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</si>
  <si>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</si>
  <si>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</si>
  <si>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</si>
  <si>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</si>
  <si>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</si>
  <si>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</si>
  <si>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</si>
  <si>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</si>
  <si>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</si>
  <si>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</si>
  <si>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</si>
  <si>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</si>
  <si>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</si>
  <si>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</si>
  <si>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</si>
  <si>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</si>
  <si>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</si>
  <si>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</si>
  <si>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</si>
  <si>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</si>
  <si>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</si>
  <si>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</si>
  <si>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</si>
  <si>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</si>
  <si>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</si>
  <si>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</si>
  <si>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</si>
  <si>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</si>
  <si>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</si>
  <si>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</si>
  <si>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</si>
  <si>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</si>
  <si>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</si>
  <si>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</si>
  <si>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</si>
  <si>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</si>
  <si>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</si>
  <si>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</si>
  <si>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</si>
  <si>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</si>
  <si>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</si>
  <si>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</si>
  <si>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</si>
  <si>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</si>
  <si>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</si>
  <si>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</si>
  <si>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</si>
  <si>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</si>
  <si>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</si>
  <si>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</si>
  <si>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</si>
  <si>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</si>
  <si>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</si>
  <si>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</si>
  <si>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</si>
  <si>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</si>
  <si>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</si>
  <si>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</si>
  <si>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</si>
  <si>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</si>
  <si>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</si>
  <si>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</si>
  <si>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</si>
  <si>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</si>
  <si>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</si>
  <si>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</si>
  <si>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</si>
  <si>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</si>
  <si>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</si>
  <si>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</si>
  <si>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</si>
  <si>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</si>
  <si>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</si>
  <si>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</si>
  <si>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</si>
  <si>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</si>
  <si>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</si>
  <si>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</si>
  <si>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</si>
  <si>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</si>
  <si>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</si>
  <si>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</si>
  <si>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</si>
  <si>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</si>
  <si>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</si>
  <si>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</si>
  <si>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</si>
  <si>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</si>
  <si>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</si>
  <si>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</si>
  <si>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</si>
  <si>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</si>
  <si>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</si>
  <si>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</si>
  <si>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</si>
  <si>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</si>
  <si>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</si>
  <si>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</si>
  <si>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</si>
  <si>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</si>
  <si>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</si>
  <si>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</si>
  <si>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</si>
  <si>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</si>
  <si>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</si>
  <si>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</si>
  <si>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</si>
  <si>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</si>
  <si>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</si>
  <si>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</si>
  <si>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</si>
  <si>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</si>
  <si>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</si>
  <si>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</si>
  <si>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</si>
  <si>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</si>
  <si>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</si>
  <si>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</si>
  <si>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</si>
  <si>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</si>
  <si>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</si>
  <si>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</si>
  <si>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</si>
  <si>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</si>
  <si>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</si>
  <si>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</si>
  <si>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</si>
  <si>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</si>
  <si>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</si>
  <si>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</si>
  <si>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</si>
  <si>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</si>
  <si>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</si>
  <si>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</si>
  <si>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</si>
  <si>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</si>
  <si>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</si>
  <si>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</si>
  <si>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</si>
  <si>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</si>
  <si>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</si>
  <si>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</si>
  <si>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</si>
  <si>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</si>
  <si>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</si>
  <si>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</si>
  <si>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</si>
  <si>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</si>
  <si>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</si>
  <si>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</si>
  <si>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</si>
  <si>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</si>
  <si>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</si>
  <si>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</si>
  <si>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</si>
  <si>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</si>
  <si>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</si>
  <si>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</si>
  <si>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</si>
  <si>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</si>
  <si>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</si>
  <si>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</si>
  <si>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</si>
  <si>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</si>
  <si>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</si>
  <si>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</si>
  <si>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</si>
  <si>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</si>
  <si>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</si>
  <si>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</si>
  <si>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</si>
  <si>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</si>
  <si>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</si>
  <si>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</si>
  <si>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</si>
  <si>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</si>
  <si>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</si>
  <si>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</si>
  <si>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</si>
  <si>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</si>
  <si>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</si>
  <si>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</si>
  <si>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</si>
  <si>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</si>
  <si>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</si>
  <si>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</si>
  <si>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</si>
  <si>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</si>
  <si>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</si>
  <si>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</si>
  <si>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</si>
  <si>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</si>
  <si>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</si>
  <si>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</si>
  <si>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</si>
  <si>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</si>
  <si>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</si>
  <si>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</si>
  <si>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</si>
  <si>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</si>
  <si>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</si>
  <si>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</si>
  <si>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</si>
  <si>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</si>
  <si>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</si>
  <si>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</si>
  <si>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</si>
  <si>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</si>
  <si>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</si>
  <si>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</si>
  <si>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</si>
  <si>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</si>
  <si>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</si>
  <si>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</si>
  <si>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</si>
  <si>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</si>
  <si>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</si>
  <si>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</si>
  <si>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</si>
  <si>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</si>
  <si>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</si>
  <si>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</si>
  <si>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</si>
  <si>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</si>
  <si>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</si>
  <si>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</si>
  <si>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</si>
  <si>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</si>
  <si>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</si>
  <si>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</si>
  <si>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</si>
  <si>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</si>
  <si>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</si>
  <si>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</si>
  <si>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</si>
  <si>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</si>
  <si>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</si>
  <si>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</si>
  <si>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</si>
  <si>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</si>
  <si>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</si>
  <si>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</si>
  <si>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</si>
  <si>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</si>
  <si>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</si>
  <si>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</si>
  <si>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</si>
  <si>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</si>
  <si>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</si>
  <si>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</si>
  <si>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</si>
  <si>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</si>
  <si>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</si>
  <si>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</si>
  <si>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</si>
  <si>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</si>
  <si>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</si>
  <si>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</si>
  <si>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</si>
  <si>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</si>
  <si>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</si>
  <si>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</si>
  <si>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</si>
  <si>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</si>
  <si>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</si>
  <si>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</si>
  <si>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</si>
  <si>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</si>
  <si>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</si>
  <si>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</si>
  <si>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</si>
  <si>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</si>
  <si>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</si>
  <si>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</si>
  <si>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</si>
  <si>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</si>
  <si>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</si>
  <si>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</si>
  <si>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</si>
  <si>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</si>
  <si>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</si>
  <si>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</si>
  <si>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</si>
  <si>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</si>
  <si>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</si>
  <si>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</si>
  <si>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</si>
  <si>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</si>
  <si>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</si>
  <si>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</si>
  <si>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</si>
  <si>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</si>
  <si>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</si>
  <si>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</si>
  <si>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</si>
  <si>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</si>
  <si>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</si>
  <si>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</si>
  <si>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</si>
  <si>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</si>
  <si>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</si>
  <si>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</si>
  <si>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</si>
  <si>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</si>
  <si>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</si>
  <si>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</si>
  <si>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</si>
  <si>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</si>
  <si>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</si>
  <si>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</si>
  <si>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</si>
  <si>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</si>
  <si>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</si>
  <si>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</si>
  <si>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</si>
  <si>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</si>
  <si>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</si>
  <si>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</si>
  <si>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</si>
  <si>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</si>
  <si>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</si>
  <si>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</si>
  <si>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</si>
  <si>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</si>
  <si>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</si>
  <si>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</si>
  <si>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</si>
  <si>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</si>
  <si>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</si>
  <si>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</si>
  <si>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</si>
  <si>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</si>
  <si>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</si>
  <si>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</si>
  <si>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</si>
  <si>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</si>
  <si>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</si>
  <si>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</si>
  <si>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</si>
  <si>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</si>
  <si>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</si>
  <si>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</si>
  <si>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</si>
  <si>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</si>
  <si>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</si>
  <si>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</si>
  <si>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</si>
  <si>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</si>
  <si>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</si>
  <si>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</si>
  <si>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</si>
  <si>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</si>
  <si>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</si>
  <si>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</si>
  <si>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</si>
  <si>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</si>
  <si>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</si>
  <si>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</si>
  <si>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</si>
  <si>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</si>
  <si>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</si>
  <si>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</si>
  <si>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</si>
  <si>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</si>
  <si>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</si>
  <si>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</si>
  <si>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</si>
  <si>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</si>
  <si>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</si>
  <si>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</si>
  <si>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</si>
  <si>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</si>
  <si>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</si>
  <si>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</si>
  <si>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</si>
  <si>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</si>
  <si>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</si>
  <si>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</si>
  <si>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</si>
  <si>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</si>
  <si>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</si>
  <si>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</si>
  <si>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</si>
  <si>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</si>
  <si>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</si>
  <si>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</si>
  <si>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</si>
  <si>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</si>
  <si>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</si>
  <si>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</si>
  <si>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</si>
  <si>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</si>
  <si>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</si>
  <si>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</si>
  <si>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</si>
  <si>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</si>
  <si>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</si>
  <si>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</si>
  <si>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</si>
  <si>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</si>
  <si>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</si>
  <si>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</si>
  <si>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</si>
  <si>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</si>
  <si>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</si>
  <si>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</si>
  <si>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</si>
  <si>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</si>
  <si>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</si>
  <si>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</si>
  <si>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</si>
  <si>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</si>
  <si>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</si>
  <si>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</si>
  <si>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</si>
  <si>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</si>
  <si>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</si>
  <si>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</si>
  <si>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</si>
  <si>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</si>
  <si>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</si>
  <si>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</si>
  <si>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</si>
  <si>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</si>
  <si>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</si>
  <si>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</si>
  <si>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</si>
  <si>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</si>
  <si>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</si>
  <si>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</si>
  <si>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</si>
  <si>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</si>
  <si>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</si>
  <si>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</si>
  <si>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</si>
  <si>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</si>
  <si>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</si>
  <si>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</si>
  <si>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</si>
  <si>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</si>
  <si>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</si>
  <si>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</si>
  <si>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</si>
  <si>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</si>
  <si>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</si>
  <si>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</si>
  <si>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</si>
  <si>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</si>
  <si>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</si>
  <si>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</si>
  <si>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</si>
  <si>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</si>
  <si>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</si>
  <si>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</si>
  <si>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</si>
  <si>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</si>
  <si>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</si>
  <si>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</si>
  <si>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</si>
  <si>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</si>
  <si>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</si>
  <si>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</si>
  <si>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</si>
  <si>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</si>
  <si>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</si>
  <si>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</si>
  <si>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</si>
  <si>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</si>
  <si>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</si>
  <si>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</si>
  <si>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</si>
  <si>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</si>
  <si>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</si>
  <si>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</si>
  <si>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</si>
  <si>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</si>
  <si>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 xml:space="preserve">Совместно с д/кардиологом: с учетом клинических данных, ЭКГ и КАГ рекомендована реканализация бассейна ПКА. </t>
  </si>
  <si>
    <t>Apollo</t>
  </si>
  <si>
    <t>23:30</t>
  </si>
  <si>
    <t>Правый</t>
  </si>
  <si>
    <t>150 ml</t>
  </si>
  <si>
    <t xml:space="preserve">1) Контроль места пункции, повязка на 6 ч. </t>
  </si>
  <si>
    <t>30 ml</t>
  </si>
  <si>
    <t>11:12</t>
  </si>
  <si>
    <t>стеноз дист/3 30%</t>
  </si>
  <si>
    <t xml:space="preserve">стеноз устья ПНА 30%, стенозы проксимального и среднего сегментов 30%. Неровности контуров прокс/3 ДВ. Антеградный кровоток TIMI III. </t>
  </si>
  <si>
    <t>стенозы проксималльного сегмента до 30%, неровности контуров дисталльного сегмента. Антеградный кровоток TIMI III.</t>
  </si>
  <si>
    <t>тотальная окклюзия на уровне проксимального сегмента, неровности контуров дистального сегмента, неровности контуров прокс/3 ЗМЖВ и ЗБВ. TTG2, Rentrop 2 с  ретроградным контрастированием ЗБВ и ЗМЖВ.  Антеградный кровоток TIMI 0.</t>
  </si>
  <si>
    <t>Пантин Д.Н.</t>
  </si>
  <si>
    <t xml:space="preserve">Устье ПКА  катетеризировано проводниковым катетером Launcher JR 3.5 6Fr. Коронарный проводник Shunmei 0.7 проведен в дистальный сегмента ЗМЖВ. Реканализация на проводнике в 21:06.  БК Колибри 2.0-15 выполнена ангиопастика  субтотальных стенозов проксимального сегмента ПКА. В проксимальный сегмент с покрытием нестабильного значимого стеноза имплантирован DES Evermine 3.5-37, давлением 10 атм. Постдилатация стента на всем протяжении БК NC Apollo 4.0-10, давлением от 14 до 18 атм.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по ПКА, ЗМЖВ и ЗБВ - TIMI III. Ангиографический результат оптимальный. Пациент в стабильном состоянии транспортируется в ПРИТ для дальнейшего наблюдения и лечения. </t>
  </si>
  <si>
    <t>3,5 - 37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</si>
</sst>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11" sqref="B1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45708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0.86111111111111116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0.86875000000000002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2" t="s">
        <v>543</v>
      </c>
      <c r="C11" s="8"/>
      <c r="D11" s="94" t="s">
        <v>170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28395</v>
      </c>
      <c r="C12" s="11"/>
      <c r="D12" s="94" t="s">
        <v>302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47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4854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538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3760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7.1440000000000001</v>
      </c>
    </row>
    <row r="18" spans="1:8" ht="14.45" customHeight="1">
      <c r="A18" s="56" t="s">
        <v>188</v>
      </c>
      <c r="B18" s="86" t="s">
        <v>534</v>
      </c>
      <c r="C18"/>
      <c r="D18" s="27" t="s">
        <v>210</v>
      </c>
      <c r="E18" s="27"/>
      <c r="F18" s="27"/>
      <c r="G18" s="84" t="s">
        <v>189</v>
      </c>
      <c r="H18" s="85" t="s">
        <v>525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539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540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541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542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531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527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398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4" t="s">
        <v>216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45708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0.86875000000000002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0.89583333333333337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2.7083333333333348E-2</v>
      </c>
      <c r="C15"/>
      <c r="D15" s="94" t="s">
        <v>170</v>
      </c>
      <c r="E15" s="92"/>
      <c r="F15" s="92"/>
      <c r="G15" s="79" t="str">
        <f>КАГ!G11</f>
        <v>Герасимов М.М.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Пантин Д.Н.</v>
      </c>
      <c r="C16" s="199">
        <f>LEN(КАГ!B11)</f>
        <v>11</v>
      </c>
      <c r="D16" s="94" t="s">
        <v>302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28395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47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4854</v>
      </c>
      <c r="C19" s="68"/>
      <c r="D19" s="68"/>
      <c r="E19" s="68"/>
      <c r="F19" s="68"/>
      <c r="G19" s="164" t="s">
        <v>397</v>
      </c>
      <c r="H19" s="179" t="s">
        <v>533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7.1440000000000001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>
        <v>0.87916666666666676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544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537</v>
      </c>
      <c r="C40" s="119"/>
      <c r="D40" s="249" t="s">
        <v>536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535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дист/3 30%
Бассейн ПНА:   стеноз устья ПНА 30%, стенозы проксимального и среднего сегментов 30%. Неровности контуров прокс/3 ДВ. Антеградный кровоток TIMI III. 
Бассейн  ОА:   стенозы проксималльного сегмента до 30%, неровности контуров дисталльного сегмента. Антеградный кровоток TIMI III.
Бассейн ПКА:   тотальная окклюзия на уровне проксимального сегмента, неровности контуров дистального сегмента, неровности контуров прокс/3 ЗМЖВ и ЗБВ. TTG2, Rentrop 2 с  ретроградным контрастированием ЗБВ и ЗМЖВ.  Антеградный кровоток TIMI 0.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1" sqref="C21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45708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Пантин Д.Н.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28395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3" t="str">
        <f>ЧКВ!A6</f>
        <v xml:space="preserve">Транслюминальная баллонная ангиопластика коронарных артерий. </v>
      </c>
      <c r="C6" s="130" t="s">
        <v>10</v>
      </c>
      <c r="D6" s="102">
        <f>DATEDIF(D5,D10,"y")</f>
        <v>47</v>
      </c>
    </row>
    <row r="7" spans="1:4">
      <c r="A7" s="37"/>
      <c r="B7"/>
      <c r="C7" s="100" t="s">
        <v>12</v>
      </c>
      <c r="D7" s="102">
        <f>КАГ!$B$14</f>
        <v>4854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45708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3" t="s">
        <v>373</v>
      </c>
      <c r="C15" s="134" t="s">
        <v>404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532</v>
      </c>
      <c r="C16" s="134" t="s">
        <v>422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516</v>
      </c>
      <c r="C17" s="134" t="s">
        <v>545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53" t="s">
        <v>529</v>
      </c>
      <c r="C18" s="134"/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Колибри</v>
      </c>
      <c r="U2" s="114" t="str">
        <f>IFERROR(INDEX(Расходка[Наименование расходного материала],MATCH(Расходка[[#This Row],[№]],Поиск_расходки[Индекс4],0)),"")</f>
        <v>Apollo</v>
      </c>
      <c r="V2" s="114" t="str">
        <f>IFERROR(INDEX(Расходка[Наименование расходного материала],MATCH(Расходка[[#This Row],[№]],Поиск_расходки[Индекс5],0)),"")</f>
        <v>Meril Evermine50™</v>
      </c>
      <c r="W2" s="114" t="str">
        <f>IFERROR(INDEX(Расходка[Наименование расходного материала],MATCH(Расходка[[#This Row],[№]],Поиск_расходки[Индекс6],0)),"")</f>
        <v>Shunmei 0,7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1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2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530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532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1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1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1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1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2025-02-20T19:02:50Z</cp:lastPrinted>
  <dcterms:created xsi:type="dcterms:W3CDTF">2015-06-05T18:19:34Z</dcterms:created>
  <dcterms:modified xsi:type="dcterms:W3CDTF">2025-02-20T19:02:53Z</dcterms:modified>
</cp:coreProperties>
</file>