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U78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27" i="1"/>
  <c r="U18" i="1"/>
  <c r="U15" i="1"/>
  <c r="U38" i="1"/>
  <c r="U73" i="1" l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31" i="1"/>
  <c r="T56" i="1"/>
  <c r="T12" i="1"/>
  <c r="T25" i="1"/>
  <c r="T63" i="1"/>
  <c r="T54" i="1"/>
  <c r="T21" i="1"/>
  <c r="T18" i="1"/>
  <c r="T38" i="1"/>
  <c r="N74" i="1"/>
  <c r="L68" i="1"/>
  <c r="M62" i="1"/>
  <c r="T41" i="1" l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53" i="1"/>
  <c r="Y26" i="1"/>
  <c r="Y22" i="1"/>
  <c r="Y18" i="1"/>
  <c r="Y6" i="1"/>
  <c r="Y42" i="1"/>
  <c r="Y13" i="1"/>
  <c r="Y69" i="1"/>
  <c r="Y19" i="1"/>
  <c r="Y61" i="1"/>
  <c r="Y21" i="1"/>
  <c r="Y72" i="1"/>
  <c r="Y7" i="1"/>
  <c r="Y32" i="1"/>
  <c r="Y24" i="1"/>
  <c r="Y33" i="1"/>
  <c r="Y75" i="1"/>
  <c r="M72" i="1"/>
  <c r="Y70" i="1" l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<sst xmlns="http://schemas.openxmlformats.org/spreadsheetml/2006/main" count="904" uniqueCount="548">
  <si>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</si>
  <si>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</si>
  <si>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</si>
  <si>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</si>
  <si>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</si>
  <si>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</si>
  <si>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</si>
  <si>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</si>
  <si>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</si>
  <si>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</si>
  <si>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</si>
  <si>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</si>
  <si>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</si>
  <si>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</si>
  <si>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</si>
  <si>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</si>
  <si>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</si>
  <si>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</si>
  <si>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</si>
  <si>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</si>
  <si>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</si>
  <si>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</si>
  <si>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</si>
  <si>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</si>
  <si>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</si>
  <si>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</si>
  <si>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</si>
  <si>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</si>
  <si>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</si>
  <si>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</si>
  <si>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</si>
  <si>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</si>
  <si>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</si>
  <si>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</si>
  <si>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</si>
  <si>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</si>
  <si>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</si>
  <si>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</si>
  <si>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</si>
  <si>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</si>
  <si>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</si>
  <si>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</si>
  <si>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</si>
  <si>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</si>
  <si>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</si>
  <si>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</si>
  <si>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</si>
  <si>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</si>
  <si>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</si>
  <si>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</si>
  <si>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</si>
  <si>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</si>
  <si>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</si>
  <si>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</si>
  <si>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</si>
  <si>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</si>
  <si>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</si>
  <si>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</si>
  <si>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</si>
  <si>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</si>
  <si>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</si>
  <si>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</si>
  <si>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</si>
  <si>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</si>
  <si>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</si>
  <si>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</si>
  <si>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</si>
  <si>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</si>
  <si>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</si>
  <si>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</si>
  <si>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</si>
  <si>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</si>
  <si>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</si>
  <si>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</si>
  <si>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</si>
  <si>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</si>
  <si>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</si>
  <si>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</si>
  <si>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</si>
  <si>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</si>
  <si>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</si>
  <si>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</si>
  <si>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</si>
  <si>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</si>
  <si>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</si>
  <si>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</si>
  <si>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</si>
  <si>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</si>
  <si>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</si>
  <si>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</si>
  <si>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</si>
  <si>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</si>
  <si>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</si>
  <si>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</si>
  <si>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</si>
  <si>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</si>
  <si>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</si>
  <si>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</si>
  <si>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</si>
  <si>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</si>
  <si>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</si>
  <si>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</si>
  <si>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</si>
  <si>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</si>
  <si>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</si>
  <si>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</si>
  <si>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</si>
  <si>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</si>
  <si>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</si>
  <si>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</si>
  <si>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</si>
  <si>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</si>
  <si>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</si>
  <si>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</si>
  <si>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</si>
  <si>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</si>
  <si>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</si>
  <si>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</si>
  <si>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</si>
  <si>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</si>
  <si>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</si>
  <si>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</si>
  <si>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</si>
  <si>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</si>
  <si>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</si>
  <si>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</si>
  <si>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</si>
  <si>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</si>
  <si>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</si>
  <si>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</si>
  <si>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</si>
  <si>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</si>
  <si>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</si>
  <si>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</si>
  <si>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</si>
  <si>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</si>
  <si>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</si>
  <si>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</si>
  <si>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</si>
  <si>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</si>
  <si>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</si>
  <si>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</si>
  <si>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</si>
  <si>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</si>
  <si>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</si>
  <si>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</si>
  <si>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</si>
  <si>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</si>
  <si>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</si>
  <si>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</si>
  <si>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</si>
  <si>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</si>
  <si>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</si>
  <si>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</si>
  <si>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</si>
  <si>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</si>
  <si>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</si>
  <si>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</si>
  <si>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</si>
  <si>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</si>
  <si>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</si>
  <si>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</si>
  <si>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</si>
  <si>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</si>
  <si>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</si>
  <si>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</si>
  <si>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</si>
  <si>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</si>
  <si>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</si>
  <si>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</si>
  <si>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</si>
  <si>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</si>
  <si>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</si>
  <si>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</si>
  <si>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</si>
  <si>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</si>
  <si>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</si>
  <si>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</si>
  <si>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</si>
  <si>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</si>
  <si>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</si>
  <si>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</si>
  <si>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</si>
  <si>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</si>
  <si>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</si>
  <si>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</si>
  <si>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</si>
  <si>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</si>
  <si>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</si>
  <si>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</si>
  <si>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</si>
  <si>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</si>
  <si>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</si>
  <si>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</si>
  <si>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</si>
  <si>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</si>
  <si>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</si>
  <si>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</si>
  <si>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</si>
  <si>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</si>
  <si>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</si>
  <si>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</si>
  <si>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</si>
  <si>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</si>
  <si>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</si>
  <si>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</si>
  <si>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</si>
  <si>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</si>
  <si>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</si>
  <si>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</si>
  <si>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</si>
  <si>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</si>
  <si>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</si>
  <si>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</si>
  <si>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</si>
  <si>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</si>
  <si>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</si>
  <si>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</si>
  <si>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</si>
  <si>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</si>
  <si>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</si>
  <si>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</si>
  <si>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</si>
  <si>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</si>
  <si>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</si>
  <si>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</si>
  <si>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</si>
  <si>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</si>
  <si>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</si>
  <si>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</si>
  <si>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</si>
  <si>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</si>
  <si>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</si>
  <si>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</si>
  <si>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</si>
  <si>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</si>
  <si>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</si>
  <si>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</si>
  <si>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</si>
  <si>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</si>
  <si>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</si>
  <si>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</si>
  <si>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</si>
  <si>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</si>
  <si>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</si>
  <si>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</si>
  <si>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</si>
  <si>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</si>
  <si>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</si>
  <si>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</si>
  <si>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</si>
  <si>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</si>
  <si>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</si>
  <si>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</si>
  <si>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</si>
  <si>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</si>
  <si>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</si>
  <si>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</si>
  <si>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</si>
  <si>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</si>
  <si>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</si>
  <si>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</si>
  <si>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</si>
  <si>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</si>
  <si>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</si>
  <si>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</si>
  <si>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</si>
  <si>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</si>
  <si>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</si>
  <si>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</si>
  <si>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</si>
  <si>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</si>
  <si>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</si>
  <si>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</si>
  <si>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</si>
  <si>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</si>
  <si>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</si>
  <si>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</si>
  <si>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</si>
  <si>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</si>
  <si>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</si>
  <si>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</si>
  <si>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</si>
  <si>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</si>
  <si>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</si>
  <si>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</si>
  <si>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</si>
  <si>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</si>
  <si>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</si>
  <si>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</si>
  <si>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</si>
  <si>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</si>
  <si>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</si>
  <si>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</si>
  <si>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</si>
  <si>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</si>
  <si>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</si>
  <si>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</si>
  <si>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</si>
  <si>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</si>
  <si>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</si>
  <si>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</si>
  <si>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</si>
  <si>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</si>
  <si>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</si>
  <si>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</si>
  <si>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</si>
  <si>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</si>
  <si>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</si>
  <si>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</si>
  <si>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</si>
  <si>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</si>
  <si>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</si>
  <si>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</si>
  <si>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</si>
  <si>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</si>
  <si>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</si>
  <si>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</si>
  <si>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</si>
  <si>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</si>
  <si>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</si>
  <si>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</si>
  <si>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</si>
  <si>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</si>
  <si>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</si>
  <si>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</si>
  <si>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</si>
  <si>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</si>
  <si>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</si>
  <si>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</si>
  <si>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</si>
  <si>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</si>
  <si>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</si>
  <si>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</si>
  <si>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</si>
  <si>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</si>
  <si>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</si>
  <si>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</si>
  <si>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</si>
  <si>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</si>
  <si>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</si>
  <si>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</si>
  <si>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</si>
  <si>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</si>
  <si>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</si>
  <si>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</si>
  <si>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</si>
  <si>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</si>
  <si>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</si>
  <si>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</si>
  <si>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</si>
  <si>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</si>
  <si>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</si>
  <si>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</si>
  <si>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</si>
  <si>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</si>
  <si>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</si>
  <si>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</si>
  <si>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</si>
  <si>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</si>
  <si>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</si>
  <si>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</si>
  <si>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</si>
  <si>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</si>
  <si>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</si>
  <si>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</si>
  <si>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</si>
  <si>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</si>
  <si>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</si>
  <si>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</si>
  <si>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</si>
  <si>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</si>
  <si>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</si>
  <si>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</si>
  <si>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</si>
  <si>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</si>
  <si>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</si>
  <si>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</si>
  <si>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</si>
  <si>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</si>
  <si>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</si>
  <si>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</si>
  <si>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</si>
  <si>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</si>
  <si>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</si>
  <si>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</si>
  <si>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</si>
  <si>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</si>
  <si>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</si>
  <si>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</si>
  <si>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</si>
  <si>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</si>
  <si>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</si>
  <si>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</si>
  <si>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</si>
  <si>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</si>
  <si>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</si>
  <si>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</si>
  <si>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</si>
  <si>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</si>
  <si>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</si>
  <si>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</si>
  <si>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</si>
  <si>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</si>
  <si>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</si>
  <si>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</si>
  <si>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</si>
  <si>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</si>
  <si>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</si>
  <si>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</si>
  <si>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</si>
  <si>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</si>
  <si>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</si>
  <si>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</si>
  <si>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</si>
  <si>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</si>
  <si>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</si>
  <si>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</si>
  <si>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</si>
  <si>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</si>
  <si>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</si>
  <si>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</si>
  <si>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</si>
  <si>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</si>
  <si>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</si>
  <si>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</si>
  <si>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</si>
  <si>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</si>
  <si>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</si>
  <si>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</si>
  <si>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</si>
  <si>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</si>
  <si>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</si>
  <si>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</si>
  <si>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</si>
  <si>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</si>
  <si>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</si>
  <si>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</si>
  <si>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</si>
  <si>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</si>
  <si>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</si>
  <si>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</si>
  <si>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</si>
  <si>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</si>
  <si>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</si>
  <si>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</si>
  <si>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</si>
  <si>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</si>
  <si>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</si>
  <si>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</si>
  <si>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</si>
  <si>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</si>
  <si>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</si>
  <si>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</si>
  <si>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</si>
  <si>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</si>
  <si>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</si>
  <si>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</si>
  <si>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</si>
  <si>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</si>
  <si>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</si>
  <si>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</si>
  <si>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</si>
  <si>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</si>
  <si>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</si>
  <si>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</si>
  <si>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</si>
  <si>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</si>
  <si>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</si>
  <si>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</si>
  <si>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</si>
  <si>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</si>
  <si>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</si>
  <si>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</si>
  <si>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</si>
  <si>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</si>
  <si>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</si>
  <si>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</si>
  <si>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</si>
  <si>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</si>
  <si>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</si>
  <si>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</si>
  <si>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</si>
  <si>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</si>
  <si>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</si>
  <si>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</si>
  <si>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</si>
  <si>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</si>
  <si>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</si>
  <si>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</si>
  <si>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</si>
  <si>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</si>
  <si>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</si>
  <si>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</si>
  <si>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</si>
  <si>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</si>
  <si>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</si>
  <si>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</si>
  <si>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</si>
  <si>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</si>
  <si>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</si>
  <si>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</si>
  <si>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</si>
  <si>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</si>
  <si>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</si>
  <si>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</si>
  <si>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</si>
  <si>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</si>
  <si>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</si>
  <si>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</si>
  <si>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</si>
  <si>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</si>
  <si>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</si>
  <si>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</si>
  <si>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</si>
  <si>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</si>
  <si>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</si>
  <si>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</si>
  <si>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</si>
  <si>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</si>
  <si>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</si>
  <si>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</si>
  <si>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</si>
  <si>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</si>
  <si>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</si>
  <si>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</si>
  <si>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</si>
  <si>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</si>
  <si>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</si>
  <si>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</si>
  <si>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Контроль места пункции, повязка на 6 ч.</t>
  </si>
  <si>
    <t>М.А. Дибиров</t>
  </si>
  <si>
    <t>И/О заведующего отделения: М.А. Дибиров</t>
  </si>
  <si>
    <t>О.В. Севринова</t>
  </si>
  <si>
    <t>И/О старшей мед.сетры: О.В. Севринова</t>
  </si>
  <si>
    <t>Рыбаков А.Г.</t>
  </si>
  <si>
    <t>50 ml</t>
  </si>
  <si>
    <t>Коллатеральный кровоток: нет</t>
  </si>
  <si>
    <t xml:space="preserve">Сбалансированный </t>
  </si>
  <si>
    <t>Совместно с д/кардиологом: с учетом клинических данных, ЭКГ и КАГ рекомендована ЧКВ ПКА.</t>
  </si>
  <si>
    <t>100 ml</t>
  </si>
  <si>
    <t>Севастьянюк С.В.</t>
  </si>
  <si>
    <t>15:42</t>
  </si>
  <si>
    <t>неровности контуров</t>
  </si>
  <si>
    <t>неровности контуров проксимального сегмента, кровоток TIMI III.</t>
  </si>
  <si>
    <t>неровность контуров проксимального сегмента,  кровоток TIMI III.</t>
  </si>
  <si>
    <t>зона диссекции среднего сегмента со стенозом 50% и признакками пристеночного тромбоза, дистальная эмболия ЗБВ. Кровоток до прокс/3 ЗБВ - TIMI III. ЗМЖВ контрастируется.</t>
  </si>
  <si>
    <t xml:space="preserve">Устье ПКА катетеризировано проводниковым катетером Launcher JR 3,5 6Fr. Коронарный проводник  Shunmei  заведен в дистальный сегмент ПКА. В зону стеноза среднего сегмента позиционирован и имплпантирован стент DES Resolute Integrity 3,5-30 мм  давлением до 12 атм. Выполнена постдилатация стента БК Artimes 4,0-15 мм, давлением до 14 атм. Предприняты многократные попытки тромбаспирации из проксимального и среднего сегментов ЗБВ, получены мелкие фрагменты тромба, кровоток от ср/3  ЗБВ не восстановлен.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-  TIMI III, по ЗБВ - TIMI 0-I.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</si>
</sst>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2" zoomScaleNormal="100" zoomScaleSheetLayoutView="100" zoomScalePageLayoutView="90" workbookViewId="0">
      <selection activeCell="I24" sqref="I24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0.4548611111111111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0.46180555555555552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541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24689</v>
      </c>
      <c r="C12" s="11"/>
      <c r="D12" s="94" t="s">
        <v>299</v>
      </c>
      <c r="E12" s="92"/>
      <c r="F12" s="92"/>
      <c r="G12" s="23" t="s">
        <v>528</v>
      </c>
      <c r="H12" s="25"/>
    </row>
    <row r="13" spans="1:8" ht="15.75">
      <c r="A13" s="14" t="s">
        <v>10</v>
      </c>
      <c r="B13" s="29">
        <f>DATEDIF(B12,B8,"y")</f>
        <v>57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15295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392</v>
      </c>
      <c r="H15" s="168" t="s">
        <v>542</v>
      </c>
    </row>
    <row r="16" spans="1:8" ht="15.6" customHeight="1">
      <c r="A16" s="14" t="s">
        <v>106</v>
      </c>
      <c r="B16" s="18" t="s">
        <v>478</v>
      </c>
      <c r="C16"/>
      <c r="D16" s="35"/>
      <c r="E16" s="35"/>
      <c r="F16" s="35"/>
      <c r="G16" s="165" t="s">
        <v>394</v>
      </c>
      <c r="H16" s="163">
        <v>12600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381</v>
      </c>
      <c r="H17" s="167">
        <f>H16*0.0019</f>
        <v>23.94</v>
      </c>
    </row>
    <row r="18" spans="1:8" ht="14.45" customHeight="1">
      <c r="A18" s="56" t="s">
        <v>188</v>
      </c>
      <c r="B18" s="86" t="s">
        <v>538</v>
      </c>
      <c r="C18"/>
      <c r="D18" s="27" t="s">
        <v>210</v>
      </c>
      <c r="E18" s="27"/>
      <c r="F18" s="27"/>
      <c r="G18" s="84" t="s">
        <v>189</v>
      </c>
      <c r="H18" s="85" t="s">
        <v>521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543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269</v>
      </c>
      <c r="B27" s="230" t="s">
        <v>545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0" t="s">
        <v>546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33"/>
      <c r="C36" s="233"/>
      <c r="D36" s="233"/>
      <c r="E36" s="233"/>
      <c r="F36" s="233"/>
      <c r="G36" s="233"/>
      <c r="H36" s="234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537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539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519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3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1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0.46180555555555552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0.52083333333333337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380</v>
      </c>
      <c r="B15" s="187">
        <f>IF(B14&lt;B13,B14+1,B14)-B13</f>
        <v>5.9027777777777846E-2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Севастьянюк С.В.</v>
      </c>
      <c r="C16" s="199">
        <f>LEN(КАГ!B11)</f>
        <v>16</v>
      </c>
      <c r="D16" s="94" t="s">
        <v>299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24689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15295</v>
      </c>
      <c r="C19" s="68"/>
      <c r="D19" s="68"/>
      <c r="E19" s="68"/>
      <c r="F19" s="68"/>
      <c r="G19" s="164" t="s">
        <v>392</v>
      </c>
      <c r="H19" s="179" t="str">
        <f>КАГ!H15</f>
        <v>15:42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394</v>
      </c>
      <c r="H20" s="180">
        <f>КАГ!H16</f>
        <v>12600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381</v>
      </c>
      <c r="H21" s="167">
        <f>КАГ!H17</f>
        <v>23.94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384</v>
      </c>
      <c r="B23" s="171" t="s">
        <v>383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382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547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388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-----</v>
      </c>
      <c r="F38" s="175"/>
      <c r="G38" s="178"/>
      <c r="H38"/>
    </row>
    <row r="39" spans="1:12" ht="15.75">
      <c r="A39" s="172" t="s">
        <v>385</v>
      </c>
      <c r="B39" s="69" t="s">
        <v>387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386</v>
      </c>
      <c r="B40" s="177" t="s">
        <v>514</v>
      </c>
      <c r="C40" s="119"/>
      <c r="D40" s="249" t="s">
        <v>530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520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365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неровности контуров проксимального сегмента, кровоток TIMI III.
Бассейн  ОА:   неровность контуров проксимального сегмента,  кровоток TIMI III.
Бассейн ПКА:   зона диссекции среднего сегмента со стенозом 50% и признакками пристеночного тромбоза, дистальная эмболия ЗБВ. Кровоток до прокс/3 ЗБВ - TIMI III. ЗМЖВ контрастируется.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8" sqref="D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45810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Севастьянюк С.В.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24689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57</v>
      </c>
    </row>
    <row r="7" spans="1:4">
      <c r="A7" s="37"/>
      <c r="B7"/>
      <c r="C7" s="100" t="s">
        <v>12</v>
      </c>
      <c r="D7" s="102">
        <f>КАГ!$B$14</f>
        <v>15295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45810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511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319</v>
      </c>
      <c r="C16" s="134" t="s">
        <v>463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523</v>
      </c>
      <c r="C17" s="134" t="s">
        <v>419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3" t="s">
        <v>364</v>
      </c>
      <c r="C18" s="134"/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532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534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478</v>
      </c>
      <c r="G3" s="3" t="s">
        <v>479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479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393</v>
      </c>
      <c r="F5" t="s">
        <v>131</v>
      </c>
      <c r="G5" s="3" t="s">
        <v>479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479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479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479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479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478</v>
      </c>
      <c r="G13" s="3" t="s">
        <v>480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388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389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481</v>
      </c>
      <c r="V17" t="s">
        <v>390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496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493</v>
      </c>
      <c r="AN1" s="2" t="s">
        <v>487</v>
      </c>
      <c r="AO1" t="s">
        <v>351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489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1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482</v>
      </c>
      <c r="AO3" t="s">
        <v>490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523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397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495</v>
      </c>
      <c r="AO4" t="s">
        <v>492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398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491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524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399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494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488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401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402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403</v>
      </c>
      <c r="AI10" t="s">
        <v>350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404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405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391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406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485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407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408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409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410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411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412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413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498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414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415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500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416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417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418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526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419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420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421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483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422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423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504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424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505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425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506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484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426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399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486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427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428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429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430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403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431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432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433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434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512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435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513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436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437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438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439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440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441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442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515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443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444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445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446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447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408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448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449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450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378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451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509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452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510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453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454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455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456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411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457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412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458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459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460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461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462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AF79" s="4" t="s">
        <v>6</v>
      </c>
      <c r="AG79" s="4" t="s">
        <v>463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AF80" s="4" t="s">
        <v>6</v>
      </c>
      <c r="AG80" s="4" t="s">
        <v>464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AF81" s="4" t="s">
        <v>6</v>
      </c>
      <c r="AG81" s="4" t="s">
        <v>465</v>
      </c>
    </row>
    <row r="82" spans="1:33">
      <c r="AF82" s="4" t="s">
        <v>6</v>
      </c>
      <c r="AG82" s="4" t="s">
        <v>466</v>
      </c>
    </row>
    <row r="83" spans="1:33">
      <c r="AF83" s="4" t="s">
        <v>6</v>
      </c>
      <c r="AG83" s="4" t="s">
        <v>467</v>
      </c>
    </row>
    <row r="84" spans="1:33">
      <c r="AF84" s="4" t="s">
        <v>6</v>
      </c>
      <c r="AG84" s="4" t="s">
        <v>418</v>
      </c>
    </row>
    <row r="85" spans="1:33">
      <c r="AF85" s="4" t="s">
        <v>6</v>
      </c>
      <c r="AG85" s="4" t="s">
        <v>419</v>
      </c>
    </row>
    <row r="86" spans="1:33">
      <c r="AF86" s="4" t="s">
        <v>6</v>
      </c>
      <c r="AG86" s="4" t="s">
        <v>468</v>
      </c>
    </row>
    <row r="87" spans="1:33">
      <c r="AF87" s="4" t="s">
        <v>6</v>
      </c>
      <c r="AG87" s="4" t="s">
        <v>469</v>
      </c>
    </row>
    <row r="88" spans="1:33">
      <c r="AF88" s="4" t="s">
        <v>6</v>
      </c>
      <c r="AG88" s="4" t="s">
        <v>470</v>
      </c>
    </row>
    <row r="89" spans="1:33">
      <c r="AF89" s="4" t="s">
        <v>6</v>
      </c>
      <c r="AG89" s="4" t="s">
        <v>471</v>
      </c>
    </row>
    <row r="90" spans="1:33">
      <c r="AF90" s="4" t="s">
        <v>6</v>
      </c>
      <c r="AG90" s="4" t="s">
        <v>472</v>
      </c>
    </row>
    <row r="91" spans="1:33">
      <c r="AF91" s="4" t="s">
        <v>6</v>
      </c>
      <c r="AG91" s="4" t="s">
        <v>473</v>
      </c>
    </row>
    <row r="92" spans="1:33">
      <c r="AF92" s="4" t="s">
        <v>6</v>
      </c>
      <c r="AG92" s="4" t="s">
        <v>474</v>
      </c>
    </row>
    <row r="93" spans="1:33">
      <c r="AF93" s="4" t="s">
        <v>6</v>
      </c>
      <c r="AG93" s="4" t="s">
        <v>475</v>
      </c>
    </row>
    <row r="94" spans="1:33">
      <c r="AF94" s="4" t="s">
        <v>6</v>
      </c>
      <c r="AG94" s="4" t="s">
        <v>422</v>
      </c>
    </row>
    <row r="95" spans="1:33">
      <c r="AF95" s="4" t="s">
        <v>6</v>
      </c>
      <c r="AG95" s="4" t="s">
        <v>423</v>
      </c>
    </row>
    <row r="96" spans="1:33">
      <c r="AF96" s="4" t="s">
        <v>6</v>
      </c>
      <c r="AG96" s="4" t="s">
        <v>476</v>
      </c>
    </row>
    <row r="97" spans="32:33">
      <c r="AF97" s="4" t="s">
        <v>6</v>
      </c>
      <c r="AG97" s="4" t="s">
        <v>477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5" zoomScale="90" zoomScaleNormal="90" workbookViewId="0">
      <selection activeCell="B83" sqref="B8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531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508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533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529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517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347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358</v>
      </c>
    </row>
    <row r="40" spans="1:2">
      <c r="A40" t="s">
        <v>170</v>
      </c>
      <c r="B40" t="s">
        <v>499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528</v>
      </c>
    </row>
    <row r="49" spans="1:2">
      <c r="A49" t="s">
        <v>299</v>
      </c>
      <c r="B49" t="s">
        <v>518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525</v>
      </c>
    </row>
    <row r="52" spans="1:2">
      <c r="A52" t="s">
        <v>299</v>
      </c>
      <c r="B52" t="s">
        <v>527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497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363</v>
      </c>
    </row>
    <row r="57" spans="1:2">
      <c r="A57" t="s">
        <v>299</v>
      </c>
      <c r="B57" t="s">
        <v>359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361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535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375</v>
      </c>
    </row>
    <row r="2" spans="1:1">
      <c r="A2" t="s">
        <v>372</v>
      </c>
    </row>
    <row r="3" spans="1:1">
      <c r="A3" t="s">
        <v>376</v>
      </c>
    </row>
    <row r="4" spans="1:1">
      <c r="A4" t="s">
        <v>377</v>
      </c>
    </row>
    <row r="5" spans="1:1">
      <c r="A5" t="s">
        <v>373</v>
      </c>
    </row>
    <row r="6" spans="1:1">
      <c r="A6" t="s">
        <v>374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2025-06-02T09:48:53Z</cp:lastPrinted>
  <dcterms:created xsi:type="dcterms:W3CDTF">2015-06-05T18:19:34Z</dcterms:created>
  <dcterms:modified xsi:type="dcterms:W3CDTF">2025-06-02T09:53:17Z</dcterms:modified>
</cp:coreProperties>
</file>